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8300" windowHeight="6375" firstSheet="9" activeTab="13"/>
  </bookViews>
  <sheets>
    <sheet name="Master C 0,90m" sheetId="1" r:id="rId1"/>
    <sheet name="JovCavB 1,00m" sheetId="2" r:id="rId2"/>
    <sheet name="AmadorB 1,00m" sheetId="3" r:id="rId3"/>
    <sheet name="MasterB 1,00.m" sheetId="4" r:id="rId4"/>
    <sheet name="C.N. 4anos" sheetId="5" r:id="rId5"/>
    <sheet name="MiniMirim 1,00m" sheetId="6" r:id="rId6"/>
    <sheet name="JovCavA 1,10m" sheetId="7" r:id="rId7"/>
    <sheet name="AmadorA 1,10m" sheetId="8" r:id="rId8"/>
    <sheet name="MasterA 1,10m" sheetId="9" r:id="rId9"/>
    <sheet name="C.N 5 anos" sheetId="10" r:id="rId10"/>
    <sheet name="PreMirim 1,10m" sheetId="11" r:id="rId11"/>
    <sheet name="SeniorA -1,20m" sheetId="12" r:id="rId12"/>
    <sheet name="Amador 1,20m" sheetId="13" r:id="rId13"/>
    <sheet name="Master 1,20m" sheetId="14" r:id="rId14"/>
    <sheet name="Mirim 1,20m" sheetId="15" r:id="rId15"/>
    <sheet name="JovemCav. 1,20m" sheetId="16" r:id="rId16"/>
    <sheet name="C.N 6 anos" sheetId="17" r:id="rId17"/>
    <sheet name="JovCavTop 1,30m" sheetId="18" r:id="rId18"/>
    <sheet name="PreJunior 1,30m" sheetId="19" r:id="rId19"/>
    <sheet name="C.N. 7anos 1,30m" sheetId="20" r:id="rId20"/>
    <sheet name="SeniorEsp.1,30m" sheetId="21" r:id="rId21"/>
    <sheet name="AmadorTop 1,30m" sheetId="22" r:id="rId22"/>
    <sheet name="MasterTop 1,30m" sheetId="23" r:id="rId23"/>
    <sheet name="Senior 1,40m" sheetId="24" r:id="rId24"/>
    <sheet name="Young Rider 1,40m" sheetId="25" r:id="rId25"/>
    <sheet name="Junior" sheetId="26" r:id="rId26"/>
  </sheets>
  <definedNames/>
  <calcPr fullCalcOnLoad="1"/>
</workbook>
</file>

<file path=xl/sharedStrings.xml><?xml version="1.0" encoding="utf-8"?>
<sst xmlns="http://schemas.openxmlformats.org/spreadsheetml/2006/main" count="966" uniqueCount="277">
  <si>
    <t>Cavaleiro / Amazonas</t>
  </si>
  <si>
    <t>Clas.</t>
  </si>
  <si>
    <t>Clube</t>
  </si>
  <si>
    <t>PONTUAÇÃO</t>
  </si>
  <si>
    <t>S / DESC</t>
  </si>
  <si>
    <t>C / DESC</t>
  </si>
  <si>
    <t>CHJR</t>
  </si>
  <si>
    <t>CATEGORIA : JOVEM CAVALEIRO B - 1,00M -</t>
  </si>
  <si>
    <t>CATEGORIA : AMADOR B - 1,00m -</t>
  </si>
  <si>
    <t>CATEGORIA : MASTER B - 1,00m -</t>
  </si>
  <si>
    <t>CATEGORIA : CAVALOS NOVOS 4 ANOS - 1,00m -</t>
  </si>
  <si>
    <t>CATEGORIA : Jovem Cavaleiro A - 1,10m -</t>
  </si>
  <si>
    <t>CATEGORIA : Amador A - 1,10m -</t>
  </si>
  <si>
    <t>CATEGORIA : Master A - 1,10m -</t>
  </si>
  <si>
    <t>CATEGORIA : Pre Mirim - 1,10m -</t>
  </si>
  <si>
    <t>CATEGORIA : Amador 1,20m -</t>
  </si>
  <si>
    <t>TOTAL</t>
  </si>
  <si>
    <t>CATEGORIA :  Master 1,20m -</t>
  </si>
  <si>
    <t>CATEGORIA :  Mirim - 1,20m -</t>
  </si>
  <si>
    <t>CATEGORIA : Jovem Cavaleiro Top - 1.30m -</t>
  </si>
  <si>
    <t>CATEGORIA : Pre Junior - 1,30m -</t>
  </si>
  <si>
    <t>CATEGORIA : Cavalos Novos 7 anos - 1,30m -</t>
  </si>
  <si>
    <t>CATEGORIA : Senior Especial - 1,30m -</t>
  </si>
  <si>
    <t>CATEGORIA : Amador Top - 1,30m -</t>
  </si>
  <si>
    <t>CATEGORIA : Master Top - 1,30m -</t>
  </si>
  <si>
    <t>CATEGORIA : Junior - 1,40m -</t>
  </si>
  <si>
    <t>CATEGORIA : Young Rider - 1,40m -</t>
  </si>
  <si>
    <t>CATEGORIA : Senior - 1,40m -</t>
  </si>
  <si>
    <t>Murilo Carvalho Jr</t>
  </si>
  <si>
    <t>ANIMAL</t>
  </si>
  <si>
    <t>SHMG</t>
  </si>
  <si>
    <t>CHEVALS</t>
  </si>
  <si>
    <t>CEPEL</t>
  </si>
  <si>
    <t>XAPURI</t>
  </si>
  <si>
    <t>Ana Clara Amaral Arantes Boczar</t>
  </si>
  <si>
    <t>Andréa Gheller</t>
  </si>
  <si>
    <t>Cepel</t>
  </si>
  <si>
    <t>CATEGORIA :  Senior A 1,20m -</t>
  </si>
  <si>
    <t>CATEGORIA :  Jovem Cavaleiro - 1,20m -</t>
  </si>
  <si>
    <t>Leonardo Martins</t>
  </si>
  <si>
    <t>Felipe Lopes Morgan</t>
  </si>
  <si>
    <t>Rodrigo Sarmento</t>
  </si>
  <si>
    <t>Lucas Costa Araujo</t>
  </si>
  <si>
    <t>Pedro Paulo Lacerda</t>
  </si>
  <si>
    <t>Sergio Mourão</t>
  </si>
  <si>
    <t>Ricardo Moura</t>
  </si>
  <si>
    <t>Bonificação CBS</t>
  </si>
  <si>
    <t>CATEGORIA : MINI MIRIM  1,00m -</t>
  </si>
  <si>
    <t>CATEGORIA : Cavalos Novos 5 anos 1,10m /1,20m</t>
  </si>
  <si>
    <t xml:space="preserve">CATEGORIA : Cavalos Novos 6 anos - 1,20m </t>
  </si>
  <si>
    <t>Top Team</t>
  </si>
  <si>
    <t>Manege LM</t>
  </si>
  <si>
    <t>Beatriz Cotta</t>
  </si>
  <si>
    <t>Henrique Rocha</t>
  </si>
  <si>
    <t>Ana Figueiró Pinheiro</t>
  </si>
  <si>
    <t>Ramiro Rodrigues</t>
  </si>
  <si>
    <t>Bruno Paolinelli</t>
  </si>
  <si>
    <t>Manege Pampulha</t>
  </si>
  <si>
    <t>Nutral</t>
  </si>
  <si>
    <t>CHJF</t>
  </si>
  <si>
    <t>CATEGORIA : MASTER C - 0,90M</t>
  </si>
  <si>
    <t>I Tp. BSB</t>
  </si>
  <si>
    <t>RANKING DE SALTO FHMG 2015</t>
  </si>
  <si>
    <t>Gabriel Carvalho Zacharias</t>
  </si>
  <si>
    <t>Sergio Henriques Neves Marins</t>
  </si>
  <si>
    <t>Lucas Costa Araújo</t>
  </si>
  <si>
    <t>Cosmic Flower Gms</t>
  </si>
  <si>
    <t>Nutreal gol</t>
  </si>
  <si>
    <t>Ferrari M</t>
  </si>
  <si>
    <t>Ephesus M</t>
  </si>
  <si>
    <t>Grazi M</t>
  </si>
  <si>
    <t>NUTREAL</t>
  </si>
  <si>
    <t>Heliana Fernanda de Albuquerque Andrade</t>
  </si>
  <si>
    <t>VHRG</t>
  </si>
  <si>
    <t>Wanderson Alves Pereira</t>
  </si>
  <si>
    <t>Paula de Oliveira Caixeta</t>
  </si>
  <si>
    <t>Juliana Castro Lima</t>
  </si>
  <si>
    <t>Paulo Gil Muniz</t>
  </si>
  <si>
    <t>Anderson Lambertucci</t>
  </si>
  <si>
    <t>Sérgio Henriques Neves Marins</t>
  </si>
  <si>
    <t>Ademir de Oliveira</t>
  </si>
  <si>
    <t>Fellipe Santiago</t>
  </si>
  <si>
    <t>Nutreal Franco</t>
  </si>
  <si>
    <t>RSL COUGAR</t>
  </si>
  <si>
    <t>RSL BEYONCÊ</t>
  </si>
  <si>
    <t>Gabriel Kayan Soares Magalhães</t>
  </si>
  <si>
    <t>Gabriela Lopes Morgan</t>
  </si>
  <si>
    <t>André Moura</t>
  </si>
  <si>
    <t>Pedro Moura Carvalho</t>
  </si>
  <si>
    <t>rodrigo sarmento</t>
  </si>
  <si>
    <t>CENTRO HÍPICO FAZENDA DO MOINHO</t>
  </si>
  <si>
    <t>CHJR Absolut</t>
  </si>
  <si>
    <t>CEPEL Geneve m</t>
  </si>
  <si>
    <t>CEPEL godiva</t>
  </si>
  <si>
    <t>Mariana Frauches Chaves</t>
  </si>
  <si>
    <t>Deborah Frauches Chaves</t>
  </si>
  <si>
    <t>Laura jacomett fonseca</t>
  </si>
  <si>
    <t>Renata Campos Teixeira</t>
  </si>
  <si>
    <t>Raphaela Lemos Luciano Starling Diniz</t>
  </si>
  <si>
    <t>Camila Figueiredo</t>
  </si>
  <si>
    <t>Tassius Halabi</t>
  </si>
  <si>
    <t>Felipe Ventura</t>
  </si>
  <si>
    <t>CEPEL Desiré</t>
  </si>
  <si>
    <t>Mariana Faria Scalco</t>
  </si>
  <si>
    <t>Roberto Campolina</t>
  </si>
  <si>
    <t>Gabriela Marinho</t>
  </si>
  <si>
    <t>Carlos Alberto Sa Grise</t>
  </si>
  <si>
    <t>Flávio Amaral</t>
  </si>
  <si>
    <t>Sofia Nicolau Morais</t>
  </si>
  <si>
    <t>Andréia Biagioni</t>
  </si>
  <si>
    <t>Isabella Vidal Muzzi de Lima</t>
  </si>
  <si>
    <t>Felipe Chalub</t>
  </si>
  <si>
    <t>Pamela Kayser</t>
  </si>
  <si>
    <t>II Tp. SHMG</t>
  </si>
  <si>
    <t>II Tp. VHRG</t>
  </si>
  <si>
    <t>CHFM</t>
  </si>
  <si>
    <t>Vitoria rabelo Nolli</t>
  </si>
  <si>
    <t>Fandango M</t>
  </si>
  <si>
    <t>Vitoria Rabelo Nolly</t>
  </si>
  <si>
    <t>Leonardo Andre De Souza</t>
  </si>
  <si>
    <t>Paula Xisto Camara</t>
  </si>
  <si>
    <t>Luísa Alvim Jota</t>
  </si>
  <si>
    <t>ORACLE TOK RR</t>
  </si>
  <si>
    <t>Estopin do Castanheiro</t>
  </si>
  <si>
    <t>Chevals</t>
  </si>
  <si>
    <t>Bruna Malta</t>
  </si>
  <si>
    <t>Pedro Moura carvalho</t>
  </si>
  <si>
    <t>LM GUILIETA</t>
  </si>
  <si>
    <t>Carolina Goncalves Barcelos</t>
  </si>
  <si>
    <t>Lidia Patrícia Barbian Fuchs</t>
  </si>
  <si>
    <t>Gilson Pereira Junior</t>
  </si>
  <si>
    <t>Felipe da Silva Chalub</t>
  </si>
  <si>
    <t>Brunno Meyer</t>
  </si>
  <si>
    <t>Ana Vitoria Toledo</t>
  </si>
  <si>
    <t>Laura Jacomett Fonseca</t>
  </si>
  <si>
    <t>Eclipse Blue A-GMS</t>
  </si>
  <si>
    <t>XLUP</t>
  </si>
  <si>
    <t>FM Dancer</t>
  </si>
  <si>
    <t>Vainner de Souza Fonseca</t>
  </si>
  <si>
    <t>III Tp. SHMG</t>
  </si>
  <si>
    <t>stephan de Freitas Barcha</t>
  </si>
  <si>
    <t>Paulo Sergio Nunes</t>
  </si>
  <si>
    <t>Vitoria Rabello Nolli</t>
  </si>
  <si>
    <t>Sthephan De Freitas Barcha</t>
  </si>
  <si>
    <t>Henrique rocha</t>
  </si>
  <si>
    <t>Felipe Ferreira figueiredo</t>
  </si>
  <si>
    <t>Gabriel  Kayan</t>
  </si>
  <si>
    <t>Gilson Ferreira Junior</t>
  </si>
  <si>
    <t>LM</t>
  </si>
  <si>
    <t>Nutreal gaston</t>
  </si>
  <si>
    <t>CHJR ANGELINA</t>
  </si>
  <si>
    <t>MOINHO</t>
  </si>
  <si>
    <t>Godiva</t>
  </si>
  <si>
    <t>Difeliche</t>
  </si>
  <si>
    <t>Geneve</t>
  </si>
  <si>
    <t>Rômulo Rodrigues Rochas</t>
  </si>
  <si>
    <t>Marcelle Freire Colares</t>
  </si>
  <si>
    <t>Isabella Monteiro e Alvares de Oliveira</t>
  </si>
  <si>
    <t>Luis Felipe Prudente</t>
  </si>
  <si>
    <t>Polinesio Tok</t>
  </si>
  <si>
    <t>MP</t>
  </si>
  <si>
    <t>TOP TEAM Carpet</t>
  </si>
  <si>
    <t>Dimmy</t>
  </si>
  <si>
    <t>Desirre Cepel</t>
  </si>
  <si>
    <t>Cassini Bruck Cepel</t>
  </si>
  <si>
    <t>Ex Lup</t>
  </si>
  <si>
    <t>Eclipse blue A GMS</t>
  </si>
  <si>
    <t>Joao Pedro Saraiva Sanos</t>
  </si>
  <si>
    <t>Roberto Souza Lima</t>
  </si>
  <si>
    <t>LM Giulieta</t>
  </si>
  <si>
    <t>Zirocco Blanco 3k</t>
  </si>
  <si>
    <t>Julia Barbosa Moreira Bastos</t>
  </si>
  <si>
    <t>Andre Frauches</t>
  </si>
  <si>
    <t>Ana Coutinho Ferreira</t>
  </si>
  <si>
    <t>Lorenzo Monteiro</t>
  </si>
  <si>
    <t>Rafael Paulino Leite</t>
  </si>
  <si>
    <t>Xapuri</t>
  </si>
  <si>
    <t>Lara Sterzik Fink</t>
  </si>
  <si>
    <t>Letícia Gloor</t>
  </si>
  <si>
    <t>Marcelle Colares</t>
  </si>
  <si>
    <t>IV Tp. CEPEL</t>
  </si>
  <si>
    <t>Fabio Sarti</t>
  </si>
  <si>
    <t>André Pereira Oliveira</t>
  </si>
  <si>
    <t>Pedro M. Carvalho</t>
  </si>
  <si>
    <t>Gabriel kyan</t>
  </si>
  <si>
    <t>Romanceria</t>
  </si>
  <si>
    <t>PM</t>
  </si>
  <si>
    <t>CR</t>
  </si>
  <si>
    <t>Bruno Maurelli</t>
  </si>
  <si>
    <t>Del Rei</t>
  </si>
  <si>
    <t>Leonardo Teixeira</t>
  </si>
  <si>
    <t>Izabela Monteiro e A, de Oliveira</t>
  </si>
  <si>
    <t>RIGOR</t>
  </si>
  <si>
    <t>FM</t>
  </si>
  <si>
    <t>Felipe Ferreira Figueiredo</t>
  </si>
  <si>
    <t>VI Tp. CEPEL</t>
  </si>
  <si>
    <t>Ana Luiza Pires de Carvalho</t>
  </si>
  <si>
    <t>Camila Gerra</t>
  </si>
  <si>
    <t>Del rei</t>
  </si>
  <si>
    <t>Andre Facheus</t>
  </si>
  <si>
    <t>Top Team  Winnipeg</t>
  </si>
  <si>
    <t>Jetta</t>
  </si>
  <si>
    <t>Cantinga Cepel</t>
  </si>
  <si>
    <t>LM Rinata</t>
  </si>
  <si>
    <t>Gilieta</t>
  </si>
  <si>
    <t>Giovanna Mantovani Nogueira</t>
  </si>
  <si>
    <t>Laís Salles</t>
  </si>
  <si>
    <t>Paulo Marlow</t>
  </si>
  <si>
    <t>New Fly</t>
  </si>
  <si>
    <t>V Tp. VHRG</t>
  </si>
  <si>
    <t>leonardo martins</t>
  </si>
  <si>
    <t>LM HOLANDA</t>
  </si>
  <si>
    <t>Ana Figueró</t>
  </si>
  <si>
    <t>Rodrigo Colares</t>
  </si>
  <si>
    <t>Julia Coutinho Ferreira</t>
  </si>
  <si>
    <t>Del Rey</t>
  </si>
  <si>
    <t>Wanderson Alves</t>
  </si>
  <si>
    <t>André Viotti</t>
  </si>
  <si>
    <t>FLIPPER GMS</t>
  </si>
  <si>
    <t>C. Rigor</t>
  </si>
  <si>
    <t>Luiza Patrus</t>
  </si>
  <si>
    <t>Maria Clara Arêas de Castro</t>
  </si>
  <si>
    <t>Isabela Cordeiro Araujo</t>
  </si>
  <si>
    <t>Romulo Rodrigues Rocha</t>
  </si>
  <si>
    <t>Renato Teixeira</t>
  </si>
  <si>
    <t>JF</t>
  </si>
  <si>
    <t>Fernando Frauches</t>
  </si>
  <si>
    <t>VI Tp. Chevals</t>
  </si>
  <si>
    <t>V Tp. Chevals</t>
  </si>
  <si>
    <t>Thiago Cloves</t>
  </si>
  <si>
    <t>Felipe Muzzi Lacerda</t>
  </si>
  <si>
    <t>joao julio bastos dos santos</t>
  </si>
  <si>
    <t>Ivanildo paulino junior</t>
  </si>
  <si>
    <t>Gabriel Kayan</t>
  </si>
  <si>
    <t>Fabricio Reis Salgado</t>
  </si>
  <si>
    <t>Bruno Cedrola Sa Grise</t>
  </si>
  <si>
    <t>Leonardo Andre</t>
  </si>
  <si>
    <t>Fabrício Reis Salgado</t>
  </si>
  <si>
    <t>calmé do bojan</t>
  </si>
  <si>
    <t>Sofia Nicolau</t>
  </si>
  <si>
    <t>Mariana de Souza Lambertucci</t>
  </si>
  <si>
    <t>Lidia Patricia</t>
  </si>
  <si>
    <t>Leonardo Henrique Rosa</t>
  </si>
  <si>
    <t>Tatiana Gontijo</t>
  </si>
  <si>
    <t>Renata Parma</t>
  </si>
  <si>
    <t>VII Tp. Cepel</t>
  </si>
  <si>
    <t>Marcio Adriano</t>
  </si>
  <si>
    <t>Saulo Roberto Veloso Alves</t>
  </si>
  <si>
    <t>Luiz Felipe Paschoal Prudente</t>
  </si>
  <si>
    <t>Matheus Costa de Figueiredo Amormino</t>
  </si>
  <si>
    <t>Centro Hípico de Barbacena</t>
  </si>
  <si>
    <t>Paulo Gil</t>
  </si>
  <si>
    <t>CHB</t>
  </si>
  <si>
    <t>Ivanildo paulino júnior</t>
  </si>
  <si>
    <t>Felipe Ferreira</t>
  </si>
  <si>
    <t>João Pedro Lambertucci</t>
  </si>
  <si>
    <t xml:space="preserve">Rodrigo Sandona </t>
  </si>
  <si>
    <t>Andre Moura</t>
  </si>
  <si>
    <t>VIII Tp. Chevals</t>
  </si>
  <si>
    <t>Para a classificação dos Rankings os concorrentes descartarão os 06 (seis) piores resultados de provas.</t>
  </si>
  <si>
    <t>Top TEAM Queelin</t>
  </si>
  <si>
    <t>Ângelo Augusto Stoll Leão</t>
  </si>
  <si>
    <t>Rodrigo Freire Colares</t>
  </si>
  <si>
    <t>Luisa Pires Coscarelli</t>
  </si>
  <si>
    <t>LM Oriente</t>
  </si>
  <si>
    <t>Lídia Patrícia Barbian Fuchs</t>
  </si>
  <si>
    <t>LM Flika</t>
  </si>
  <si>
    <t>LM Kadu</t>
  </si>
  <si>
    <t>Bruna Géo</t>
  </si>
  <si>
    <t>IX Tp. SHMG</t>
  </si>
  <si>
    <t>Camila Gandra de Almeida</t>
  </si>
  <si>
    <t>Rigor</t>
  </si>
  <si>
    <t>Daniel Queiroz medrado</t>
  </si>
  <si>
    <t>FREE STYLEE</t>
  </si>
  <si>
    <t>Sophia Bononi Bello</t>
  </si>
  <si>
    <t>Mariana Viana</t>
  </si>
  <si>
    <t>PL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</si>
</sst>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/m;@"/>
    <numFmt numFmtId="166" formatCode="#"/>
    <numFmt numFmtId="167" formatCode="#0.00"/>
    <numFmt numFmtId="168" formatCode="[$-416]dddd\,\ d&quot; de &quot;mmmm&quot; de &quot;yyyy"/>
    <numFmt numFmtId="169" formatCode="_ &quot;€&quot;\ * #,##0_ ;_ &quot;€&quot;\ * \-#,##0_ ;_ &quot;€&quot;\ * &quot;-&quot;_ ;_ @_ "/>
    <numFmt numFmtId="170" formatCode="_ * #,##0_ ;_ * \-#,##0_ ;_ * &quot;-&quot;_ ;_ @_ 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(&quot;R$ &quot;* #,##0_);_(&quot;R$ &quot;* \(#,##0\);_(&quot;R$ &quot;* &quot;-&quot;_);_(@_)"/>
    <numFmt numFmtId="179" formatCode="_(* #,##0_);_(* \(#,##0\);_(* &quot;-&quot;_);_(@_)"/>
    <numFmt numFmtId="180" formatCode="_(&quot;R$ &quot;* #,##0.00_);_(&quot;R$ &quot;* \(#,##0.00\);_(&quot;R$ &quot;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name val="Calibr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a"/>
      <family val="0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8"/>
      <name val="Cambria"/>
      <family val="1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1"/>
      <color theme="1"/>
      <name val="Calibra"/>
      <family val="0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sz val="11"/>
      <color theme="1"/>
      <name val="Cambria"/>
      <family val="1"/>
    </font>
    <font>
      <sz val="12"/>
      <color rgb="FF22222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164" fontId="2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16" borderId="10" xfId="0" applyFont="1" applyFill="1" applyBorder="1" applyAlignment="1">
      <alignment/>
    </xf>
    <xf numFmtId="0" fontId="66" fillId="16" borderId="10" xfId="0" applyFont="1" applyFill="1" applyBorder="1" applyAlignment="1">
      <alignment horizontal="center"/>
    </xf>
    <xf numFmtId="0" fontId="67" fillId="16" borderId="0" xfId="0" applyFont="1" applyFill="1" applyAlignment="1">
      <alignment/>
    </xf>
    <xf numFmtId="165" fontId="65" fillId="16" borderId="10" xfId="0" applyNumberFormat="1" applyFont="1" applyFill="1" applyBorder="1" applyAlignment="1">
      <alignment horizontal="center"/>
    </xf>
    <xf numFmtId="165" fontId="65" fillId="16" borderId="11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33" borderId="10" xfId="52" applyFont="1" applyFill="1" applyBorder="1" applyAlignment="1">
      <alignment horizontal="center"/>
      <protection/>
    </xf>
    <xf numFmtId="0" fontId="65" fillId="16" borderId="10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3" fillId="33" borderId="0" xfId="123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69" fillId="33" borderId="0" xfId="52" applyFont="1" applyFill="1" applyBorder="1" applyAlignment="1">
      <alignment horizontal="center"/>
      <protection/>
    </xf>
    <xf numFmtId="0" fontId="66" fillId="0" borderId="10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165" fontId="65" fillId="33" borderId="10" xfId="0" applyNumberFormat="1" applyFont="1" applyFill="1" applyBorder="1" applyAlignment="1">
      <alignment horizontal="center"/>
    </xf>
    <xf numFmtId="165" fontId="65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8" fillId="33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62" fillId="16" borderId="1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70" fillId="1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65" fillId="5" borderId="10" xfId="0" applyFont="1" applyFill="1" applyBorder="1" applyAlignment="1">
      <alignment/>
    </xf>
    <xf numFmtId="0" fontId="62" fillId="28" borderId="10" xfId="0" applyFont="1" applyFill="1" applyBorder="1" applyAlignment="1">
      <alignment horizontal="center"/>
    </xf>
    <xf numFmtId="0" fontId="65" fillId="3" borderId="10" xfId="0" applyFont="1" applyFill="1" applyBorder="1" applyAlignment="1">
      <alignment/>
    </xf>
    <xf numFmtId="0" fontId="68" fillId="28" borderId="10" xfId="0" applyFont="1" applyFill="1" applyBorder="1" applyAlignment="1">
      <alignment/>
    </xf>
    <xf numFmtId="165" fontId="65" fillId="33" borderId="0" xfId="0" applyNumberFormat="1" applyFont="1" applyFill="1" applyBorder="1" applyAlignment="1">
      <alignment horizontal="center"/>
    </xf>
    <xf numFmtId="0" fontId="65" fillId="28" borderId="13" xfId="0" applyFont="1" applyFill="1" applyBorder="1" applyAlignment="1">
      <alignment/>
    </xf>
    <xf numFmtId="0" fontId="70" fillId="28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84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65" fontId="65" fillId="16" borderId="13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165" fontId="65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7" fillId="33" borderId="0" xfId="0" applyFont="1" applyFill="1" applyBorder="1" applyAlignment="1">
      <alignment/>
    </xf>
    <xf numFmtId="1" fontId="71" fillId="33" borderId="1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5" fillId="7" borderId="10" xfId="0" applyFont="1" applyFill="1" applyBorder="1" applyAlignment="1">
      <alignment/>
    </xf>
    <xf numFmtId="0" fontId="68" fillId="7" borderId="10" xfId="0" applyFont="1" applyFill="1" applyBorder="1" applyAlignment="1">
      <alignment/>
    </xf>
    <xf numFmtId="0" fontId="68" fillId="7" borderId="10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33" borderId="1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8" fillId="19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28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2" fontId="71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71" fillId="0" borderId="10" xfId="0" applyNumberFormat="1" applyFont="1" applyFill="1" applyBorder="1" applyAlignment="1">
      <alignment horizontal="center"/>
    </xf>
    <xf numFmtId="165" fontId="65" fillId="0" borderId="11" xfId="0" applyNumberFormat="1" applyFont="1" applyFill="1" applyBorder="1" applyAlignment="1">
      <alignment horizontal="center"/>
    </xf>
    <xf numFmtId="1" fontId="71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5" fillId="16" borderId="11" xfId="0" applyFont="1" applyFill="1" applyBorder="1" applyAlignment="1">
      <alignment horizontal="center"/>
    </xf>
    <xf numFmtId="165" fontId="65" fillId="16" borderId="14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0" fontId="70" fillId="7" borderId="13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3" fillId="33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readingOrder="1"/>
    </xf>
    <xf numFmtId="2" fontId="40" fillId="28" borderId="10" xfId="0" applyNumberFormat="1" applyFont="1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5" fillId="0" borderId="0" xfId="0" applyFont="1" applyFill="1" applyBorder="1" applyAlignment="1">
      <alignment horizontal="center" vertical="center" readingOrder="1"/>
    </xf>
    <xf numFmtId="0" fontId="10" fillId="37" borderId="0" xfId="0" applyFont="1" applyFill="1" applyBorder="1" applyAlignment="1">
      <alignment horizontal="center" readingOrder="1"/>
    </xf>
    <xf numFmtId="0" fontId="75" fillId="0" borderId="10" xfId="0" applyFont="1" applyBorder="1" applyAlignment="1">
      <alignment horizontal="center"/>
    </xf>
    <xf numFmtId="1" fontId="68" fillId="0" borderId="15" xfId="0" applyNumberFormat="1" applyFont="1" applyFill="1" applyBorder="1" applyAlignment="1">
      <alignment horizontal="center"/>
    </xf>
    <xf numFmtId="165" fontId="66" fillId="33" borderId="10" xfId="0" applyNumberFormat="1" applyFont="1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66" fillId="0" borderId="10" xfId="0" applyNumberFormat="1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 vertical="center" wrapText="1"/>
    </xf>
    <xf numFmtId="165" fontId="66" fillId="0" borderId="15" xfId="0" applyNumberFormat="1" applyFont="1" applyFill="1" applyBorder="1" applyAlignment="1">
      <alignment horizontal="center"/>
    </xf>
    <xf numFmtId="165" fontId="66" fillId="0" borderId="13" xfId="0" applyNumberFormat="1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9" fillId="0" borderId="14" xfId="52" applyFont="1" applyFill="1" applyBorder="1" applyAlignment="1">
      <alignment horizontal="center" vertical="center" wrapText="1"/>
      <protection/>
    </xf>
    <xf numFmtId="1" fontId="56" fillId="0" borderId="10" xfId="0" applyNumberFormat="1" applyFont="1" applyFill="1" applyBorder="1" applyAlignment="1">
      <alignment horizontal="center"/>
    </xf>
    <xf numFmtId="0" fontId="76" fillId="33" borderId="10" xfId="115" applyFont="1" applyFill="1" applyBorder="1" applyAlignment="1">
      <alignment horizontal="center" readingOrder="1"/>
      <protection/>
    </xf>
    <xf numFmtId="0" fontId="71" fillId="0" borderId="10" xfId="0" applyFont="1" applyFill="1" applyBorder="1" applyAlignment="1">
      <alignment horizontal="center"/>
    </xf>
    <xf numFmtId="165" fontId="65" fillId="33" borderId="15" xfId="0" applyNumberFormat="1" applyFont="1" applyFill="1" applyBorder="1" applyAlignment="1">
      <alignment horizontal="center"/>
    </xf>
    <xf numFmtId="0" fontId="9" fillId="0" borderId="10" xfId="50" applyFont="1" applyBorder="1">
      <alignment/>
      <protection/>
    </xf>
    <xf numFmtId="0" fontId="68" fillId="0" borderId="11" xfId="0" applyFont="1" applyBorder="1" applyAlignment="1">
      <alignment horizontal="center"/>
    </xf>
    <xf numFmtId="165" fontId="65" fillId="33" borderId="14" xfId="0" applyNumberFormat="1" applyFont="1" applyFill="1" applyBorder="1" applyAlignment="1">
      <alignment horizontal="center"/>
    </xf>
    <xf numFmtId="0" fontId="68" fillId="33" borderId="11" xfId="53" applyFont="1" applyFill="1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4" xfId="52" applyFont="1" applyBorder="1" applyAlignment="1">
      <alignment horizontal="center" vertical="center" wrapText="1"/>
      <protection/>
    </xf>
    <xf numFmtId="1" fontId="68" fillId="0" borderId="14" xfId="0" applyNumberFormat="1" applyFont="1" applyFill="1" applyBorder="1" applyAlignment="1">
      <alignment horizontal="center"/>
    </xf>
    <xf numFmtId="0" fontId="68" fillId="33" borderId="10" xfId="53" applyFont="1" applyFill="1" applyBorder="1">
      <alignment/>
      <protection/>
    </xf>
    <xf numFmtId="0" fontId="71" fillId="35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68" fillId="0" borderId="13" xfId="0" applyNumberFormat="1" applyFont="1" applyFill="1" applyBorder="1" applyAlignment="1">
      <alignment/>
    </xf>
    <xf numFmtId="0" fontId="77" fillId="33" borderId="10" xfId="0" applyFont="1" applyFill="1" applyBorder="1" applyAlignment="1">
      <alignment horizontal="left" vertical="center" readingOrder="1"/>
    </xf>
    <xf numFmtId="165" fontId="66" fillId="0" borderId="14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1" fontId="71" fillId="33" borderId="11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68" fillId="33" borderId="15" xfId="0" applyNumberFormat="1" applyFont="1" applyFill="1" applyBorder="1" applyAlignment="1">
      <alignment horizontal="center"/>
    </xf>
    <xf numFmtId="0" fontId="72" fillId="7" borderId="10" xfId="0" applyFont="1" applyFill="1" applyBorder="1" applyAlignment="1">
      <alignment horizontal="center"/>
    </xf>
    <xf numFmtId="0" fontId="73" fillId="28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6" fillId="0" borderId="0" xfId="115" applyFont="1" applyFill="1" applyBorder="1" applyAlignment="1">
      <alignment horizontal="center" vertical="top"/>
      <protection/>
    </xf>
    <xf numFmtId="0" fontId="6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1" fontId="68" fillId="7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73" fillId="7" borderId="0" xfId="0" applyNumberFormat="1" applyFont="1" applyFill="1" applyBorder="1" applyAlignment="1">
      <alignment horizontal="center"/>
    </xf>
    <xf numFmtId="1" fontId="73" fillId="28" borderId="0" xfId="0" applyNumberFormat="1" applyFont="1" applyFill="1" applyBorder="1" applyAlignment="1">
      <alignment horizontal="center"/>
    </xf>
    <xf numFmtId="1" fontId="73" fillId="7" borderId="10" xfId="0" applyNumberFormat="1" applyFont="1" applyFill="1" applyBorder="1" applyAlignment="1">
      <alignment horizontal="center"/>
    </xf>
    <xf numFmtId="0" fontId="78" fillId="33" borderId="0" xfId="50" applyFont="1" applyFill="1" applyBorder="1" applyAlignment="1">
      <alignment horizontal="left" vertical="center"/>
      <protection/>
    </xf>
    <xf numFmtId="1" fontId="73" fillId="28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2" fillId="0" borderId="0" xfId="0" applyFont="1" applyFill="1" applyBorder="1" applyAlignment="1">
      <alignment horizontal="center" vertical="center"/>
    </xf>
    <xf numFmtId="0" fontId="78" fillId="33" borderId="0" xfId="52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79" fillId="33" borderId="0" xfId="0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8" fillId="33" borderId="10" xfId="0" applyNumberFormat="1" applyFont="1" applyFill="1" applyBorder="1" applyAlignment="1">
      <alignment horizontal="center" vertical="top"/>
    </xf>
    <xf numFmtId="0" fontId="80" fillId="33" borderId="10" xfId="0" applyFont="1" applyFill="1" applyBorder="1" applyAlignment="1">
      <alignment horizontal="center"/>
    </xf>
    <xf numFmtId="2" fontId="80" fillId="33" borderId="10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5" fontId="66" fillId="33" borderId="11" xfId="0" applyNumberFormat="1" applyFont="1" applyFill="1" applyBorder="1" applyAlignment="1">
      <alignment horizontal="center"/>
    </xf>
    <xf numFmtId="0" fontId="9" fillId="33" borderId="14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1" fontId="80" fillId="33" borderId="10" xfId="0" applyNumberFormat="1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2" fontId="71" fillId="0" borderId="15" xfId="0" applyNumberFormat="1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68" fillId="33" borderId="10" xfId="50" applyFont="1" applyFill="1" applyBorder="1" applyAlignment="1">
      <alignment/>
      <protection/>
    </xf>
    <xf numFmtId="0" fontId="68" fillId="33" borderId="11" xfId="50" applyFont="1" applyFill="1" applyBorder="1" applyAlignment="1">
      <alignment/>
      <protection/>
    </xf>
    <xf numFmtId="0" fontId="68" fillId="33" borderId="15" xfId="0" applyFont="1" applyFill="1" applyBorder="1" applyAlignment="1">
      <alignment horizontal="center" vertical="center"/>
    </xf>
    <xf numFmtId="0" fontId="68" fillId="33" borderId="14" xfId="50" applyFont="1" applyFill="1" applyBorder="1" applyAlignment="1">
      <alignment/>
      <protection/>
    </xf>
    <xf numFmtId="0" fontId="0" fillId="0" borderId="10" xfId="64" applyFont="1" applyFill="1" applyBorder="1" applyAlignment="1" applyProtection="1">
      <alignment horizontal="left" vertical="center"/>
      <protection locked="0"/>
    </xf>
    <xf numFmtId="0" fontId="66" fillId="16" borderId="10" xfId="0" applyFont="1" applyFill="1" applyBorder="1" applyAlignment="1">
      <alignment/>
    </xf>
    <xf numFmtId="165" fontId="66" fillId="16" borderId="14" xfId="0" applyNumberFormat="1" applyFont="1" applyFill="1" applyBorder="1" applyAlignment="1">
      <alignment horizontal="center"/>
    </xf>
    <xf numFmtId="165" fontId="66" fillId="16" borderId="11" xfId="0" applyNumberFormat="1" applyFont="1" applyFill="1" applyBorder="1" applyAlignment="1">
      <alignment horizontal="center"/>
    </xf>
    <xf numFmtId="165" fontId="66" fillId="16" borderId="10" xfId="0" applyNumberFormat="1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1" fontId="80" fillId="33" borderId="15" xfId="0" applyNumberFormat="1" applyFont="1" applyFill="1" applyBorder="1" applyAlignment="1">
      <alignment horizontal="center"/>
    </xf>
    <xf numFmtId="0" fontId="71" fillId="33" borderId="10" xfId="50" applyFont="1" applyFill="1" applyBorder="1" applyAlignment="1">
      <alignment/>
      <protection/>
    </xf>
    <xf numFmtId="0" fontId="68" fillId="0" borderId="10" xfId="50" applyFont="1" applyBorder="1" applyAlignment="1">
      <alignment/>
      <protection/>
    </xf>
    <xf numFmtId="0" fontId="68" fillId="0" borderId="10" xfId="50" applyFont="1" applyFill="1" applyBorder="1" applyAlignment="1">
      <alignment/>
      <protection/>
    </xf>
    <xf numFmtId="0" fontId="80" fillId="33" borderId="15" xfId="0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2" fontId="68" fillId="7" borderId="10" xfId="0" applyNumberFormat="1" applyFont="1" applyFill="1" applyBorder="1" applyAlignment="1">
      <alignment horizontal="center"/>
    </xf>
    <xf numFmtId="165" fontId="65" fillId="33" borderId="13" xfId="0" applyNumberFormat="1" applyFont="1" applyFill="1" applyBorder="1" applyAlignment="1">
      <alignment horizontal="center"/>
    </xf>
    <xf numFmtId="165" fontId="65" fillId="16" borderId="16" xfId="0" applyNumberFormat="1" applyFont="1" applyFill="1" applyBorder="1" applyAlignment="1">
      <alignment horizontal="center"/>
    </xf>
    <xf numFmtId="0" fontId="71" fillId="0" borderId="11" xfId="50" applyFont="1" applyBorder="1" applyAlignment="1">
      <alignment/>
      <protection/>
    </xf>
    <xf numFmtId="0" fontId="70" fillId="28" borderId="10" xfId="0" applyFont="1" applyFill="1" applyBorder="1" applyAlignment="1">
      <alignment horizontal="center"/>
    </xf>
    <xf numFmtId="0" fontId="81" fillId="33" borderId="10" xfId="50" applyFont="1" applyFill="1" applyBorder="1" applyAlignment="1">
      <alignment horizontal="left"/>
      <protection/>
    </xf>
    <xf numFmtId="0" fontId="81" fillId="33" borderId="10" xfId="50" applyFont="1" applyFill="1" applyBorder="1" applyAlignment="1">
      <alignment/>
      <protection/>
    </xf>
    <xf numFmtId="0" fontId="0" fillId="33" borderId="11" xfId="0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" fontId="68" fillId="33" borderId="16" xfId="0" applyNumberFormat="1" applyFont="1" applyFill="1" applyBorder="1" applyAlignment="1">
      <alignment horizontal="center"/>
    </xf>
    <xf numFmtId="0" fontId="9" fillId="33" borderId="16" xfId="52" applyFont="1" applyFill="1" applyBorder="1" applyAlignment="1">
      <alignment horizontal="center" vertical="center" wrapText="1"/>
      <protection/>
    </xf>
    <xf numFmtId="0" fontId="71" fillId="33" borderId="11" xfId="50" applyFont="1" applyFill="1" applyBorder="1" applyAlignment="1">
      <alignment/>
      <protection/>
    </xf>
    <xf numFmtId="0" fontId="68" fillId="33" borderId="16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1" fillId="33" borderId="10" xfId="50" applyFont="1" applyFill="1" applyBorder="1" applyAlignment="1">
      <alignment/>
      <protection/>
    </xf>
    <xf numFmtId="0" fontId="71" fillId="28" borderId="10" xfId="0" applyFont="1" applyFill="1" applyBorder="1" applyAlignment="1">
      <alignment/>
    </xf>
    <xf numFmtId="0" fontId="81" fillId="33" borderId="10" xfId="50" applyFont="1" applyFill="1" applyBorder="1" applyAlignment="1">
      <alignment horizontal="left" vertical="top"/>
      <protection/>
    </xf>
    <xf numFmtId="0" fontId="3" fillId="36" borderId="11" xfId="123" applyFont="1" applyFill="1" applyBorder="1" applyAlignment="1">
      <alignment horizontal="center"/>
      <protection/>
    </xf>
    <xf numFmtId="0" fontId="9" fillId="33" borderId="11" xfId="52" applyFont="1" applyFill="1" applyBorder="1" applyAlignment="1">
      <alignment horizontal="left"/>
      <protection/>
    </xf>
    <xf numFmtId="165" fontId="66" fillId="33" borderId="15" xfId="0" applyNumberFormat="1" applyFont="1" applyFill="1" applyBorder="1" applyAlignment="1">
      <alignment horizontal="center"/>
    </xf>
    <xf numFmtId="0" fontId="12" fillId="0" borderId="10" xfId="50" applyFont="1" applyBorder="1" applyAlignment="1">
      <alignment horizontal="left" vertical="center"/>
      <protection/>
    </xf>
    <xf numFmtId="0" fontId="68" fillId="0" borderId="14" xfId="0" applyFont="1" applyFill="1" applyBorder="1" applyAlignment="1">
      <alignment horizontal="center"/>
    </xf>
    <xf numFmtId="0" fontId="76" fillId="0" borderId="10" xfId="115" applyFont="1" applyFill="1" applyBorder="1" applyAlignment="1">
      <alignment horizontal="left" vertical="top"/>
      <protection/>
    </xf>
    <xf numFmtId="0" fontId="0" fillId="0" borderId="10" xfId="0" applyBorder="1" applyAlignment="1">
      <alignment horizontal="left"/>
    </xf>
    <xf numFmtId="0" fontId="68" fillId="33" borderId="15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 wrapText="1"/>
    </xf>
    <xf numFmtId="0" fontId="12" fillId="0" borderId="11" xfId="50" applyFont="1" applyBorder="1" applyAlignment="1">
      <alignment/>
      <protection/>
    </xf>
    <xf numFmtId="0" fontId="68" fillId="33" borderId="14" xfId="0" applyFont="1" applyFill="1" applyBorder="1" applyAlignment="1">
      <alignment horizontal="center"/>
    </xf>
    <xf numFmtId="0" fontId="12" fillId="0" borderId="10" xfId="50" applyFont="1" applyBorder="1" applyAlignment="1">
      <alignment/>
      <protection/>
    </xf>
    <xf numFmtId="165" fontId="65" fillId="33" borderId="16" xfId="0" applyNumberFormat="1" applyFont="1" applyFill="1" applyBorder="1" applyAlignment="1">
      <alignment horizontal="center"/>
    </xf>
    <xf numFmtId="0" fontId="65" fillId="33" borderId="13" xfId="0" applyFont="1" applyFill="1" applyBorder="1" applyAlignment="1">
      <alignment/>
    </xf>
    <xf numFmtId="0" fontId="12" fillId="37" borderId="10" xfId="50" applyFont="1" applyFill="1" applyBorder="1" applyAlignment="1">
      <alignment/>
      <protection/>
    </xf>
    <xf numFmtId="0" fontId="81" fillId="0" borderId="10" xfId="50" applyFont="1" applyFill="1" applyBorder="1" applyAlignment="1">
      <alignment vertical="top"/>
      <protection/>
    </xf>
    <xf numFmtId="0" fontId="9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left"/>
    </xf>
    <xf numFmtId="1" fontId="68" fillId="33" borderId="10" xfId="0" applyNumberFormat="1" applyFont="1" applyFill="1" applyBorder="1" applyAlignment="1">
      <alignment/>
    </xf>
    <xf numFmtId="1" fontId="68" fillId="33" borderId="10" xfId="0" applyNumberFormat="1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3" fillId="38" borderId="13" xfId="52" applyFont="1" applyFill="1" applyBorder="1" applyAlignment="1">
      <alignment horizontal="center"/>
      <protection/>
    </xf>
    <xf numFmtId="0" fontId="3" fillId="34" borderId="13" xfId="52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  <xf numFmtId="165" fontId="65" fillId="16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8" fillId="0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5" fontId="65" fillId="0" borderId="13" xfId="0" applyNumberFormat="1" applyFont="1" applyFill="1" applyBorder="1" applyAlignment="1">
      <alignment horizontal="center"/>
    </xf>
    <xf numFmtId="1" fontId="68" fillId="33" borderId="13" xfId="0" applyNumberFormat="1" applyFont="1" applyFill="1" applyBorder="1" applyAlignment="1">
      <alignment horizontal="center"/>
    </xf>
    <xf numFmtId="0" fontId="13" fillId="0" borderId="10" xfId="51" applyFont="1" applyBorder="1" applyAlignment="1">
      <alignment/>
      <protection/>
    </xf>
    <xf numFmtId="165" fontId="66" fillId="33" borderId="14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12" fillId="0" borderId="10" xfId="52" applyFont="1" applyBorder="1" applyAlignment="1">
      <alignment horizontal="left"/>
      <protection/>
    </xf>
    <xf numFmtId="0" fontId="13" fillId="0" borderId="10" xfId="52" applyFont="1" applyBorder="1" applyAlignment="1">
      <alignment horizontal="left"/>
      <protection/>
    </xf>
    <xf numFmtId="0" fontId="0" fillId="33" borderId="14" xfId="0" applyFont="1" applyFill="1" applyBorder="1" applyAlignment="1">
      <alignment horizontal="center"/>
    </xf>
    <xf numFmtId="0" fontId="13" fillId="37" borderId="10" xfId="51" applyFont="1" applyFill="1" applyBorder="1" applyAlignment="1">
      <alignment/>
      <protection/>
    </xf>
    <xf numFmtId="1" fontId="0" fillId="0" borderId="18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2" fillId="37" borderId="10" xfId="52" applyFont="1" applyFill="1" applyBorder="1" applyAlignment="1">
      <alignment horizontal="left" vertical="center"/>
      <protection/>
    </xf>
    <xf numFmtId="0" fontId="14" fillId="37" borderId="10" xfId="52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 applyProtection="1">
      <alignment horizontal="center"/>
      <protection locked="0"/>
    </xf>
    <xf numFmtId="0" fontId="14" fillId="0" borderId="10" xfId="52" applyFont="1" applyFill="1" applyBorder="1" applyAlignment="1">
      <alignment horizontal="left" vertical="center"/>
      <protection/>
    </xf>
    <xf numFmtId="0" fontId="65" fillId="16" borderId="14" xfId="0" applyFont="1" applyFill="1" applyBorder="1" applyAlignment="1">
      <alignment/>
    </xf>
    <xf numFmtId="0" fontId="66" fillId="16" borderId="14" xfId="0" applyFont="1" applyFill="1" applyBorder="1" applyAlignment="1">
      <alignment horizontal="center"/>
    </xf>
    <xf numFmtId="0" fontId="65" fillId="16" borderId="14" xfId="0" applyFont="1" applyFill="1" applyBorder="1" applyAlignment="1">
      <alignment horizontal="center"/>
    </xf>
    <xf numFmtId="0" fontId="65" fillId="28" borderId="14" xfId="0" applyFont="1" applyFill="1" applyBorder="1" applyAlignment="1">
      <alignment/>
    </xf>
    <xf numFmtId="0" fontId="65" fillId="7" borderId="14" xfId="0" applyFont="1" applyFill="1" applyBorder="1" applyAlignment="1">
      <alignment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0" fillId="0" borderId="0" xfId="0" applyAlignment="1">
      <alignment/>
    </xf>
    <xf numFmtId="0" fontId="71" fillId="0" borderId="10" xfId="0" applyFont="1" applyBorder="1" applyAlignment="1">
      <alignment horizontal="center"/>
    </xf>
    <xf numFmtId="0" fontId="12" fillId="0" borderId="10" xfId="51" applyFont="1" applyBorder="1" applyAlignment="1">
      <alignment/>
      <protection/>
    </xf>
    <xf numFmtId="0" fontId="13" fillId="0" borderId="10" xfId="50" applyFont="1" applyBorder="1" applyAlignment="1">
      <alignment horizontal="left" vertical="center"/>
      <protection/>
    </xf>
    <xf numFmtId="1" fontId="68" fillId="33" borderId="14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11" fillId="0" borderId="10" xfId="52" applyFont="1" applyBorder="1" applyAlignment="1">
      <alignment horizontal="left"/>
      <protection/>
    </xf>
    <xf numFmtId="0" fontId="75" fillId="33" borderId="10" xfId="0" applyFont="1" applyFill="1" applyBorder="1" applyAlignment="1">
      <alignment horizontal="left"/>
    </xf>
    <xf numFmtId="0" fontId="68" fillId="33" borderId="10" xfId="50" applyFont="1" applyFill="1" applyBorder="1" applyAlignment="1">
      <alignment horizontal="left"/>
      <protection/>
    </xf>
    <xf numFmtId="0" fontId="0" fillId="0" borderId="0" xfId="0" applyAlignment="1">
      <alignment/>
    </xf>
    <xf numFmtId="0" fontId="75" fillId="0" borderId="10" xfId="0" applyFont="1" applyBorder="1" applyAlignment="1">
      <alignment horizontal="left"/>
    </xf>
    <xf numFmtId="0" fontId="68" fillId="33" borderId="11" xfId="50" applyFont="1" applyFill="1" applyBorder="1" applyAlignment="1">
      <alignment horizontal="left"/>
      <protection/>
    </xf>
    <xf numFmtId="0" fontId="80" fillId="33" borderId="14" xfId="0" applyFont="1" applyFill="1" applyBorder="1" applyAlignment="1">
      <alignment horizontal="center"/>
    </xf>
    <xf numFmtId="2" fontId="68" fillId="0" borderId="14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2" fontId="68" fillId="0" borderId="15" xfId="0" applyNumberFormat="1" applyFont="1" applyFill="1" applyBorder="1" applyAlignment="1">
      <alignment horizontal="center"/>
    </xf>
    <xf numFmtId="2" fontId="68" fillId="0" borderId="14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 horizontal="center"/>
    </xf>
    <xf numFmtId="0" fontId="9" fillId="0" borderId="11" xfId="110" applyFont="1" applyFill="1" applyBorder="1" applyAlignment="1">
      <alignment horizontal="left" vertical="center"/>
      <protection/>
    </xf>
    <xf numFmtId="0" fontId="9" fillId="0" borderId="10" xfId="110" applyFont="1" applyFill="1" applyBorder="1" applyAlignment="1">
      <alignment horizontal="left" vertical="center"/>
      <protection/>
    </xf>
    <xf numFmtId="0" fontId="75" fillId="0" borderId="10" xfId="0" applyFont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/>
    </xf>
    <xf numFmtId="2" fontId="68" fillId="0" borderId="14" xfId="0" applyNumberFormat="1" applyFont="1" applyBorder="1" applyAlignment="1">
      <alignment/>
    </xf>
    <xf numFmtId="2" fontId="68" fillId="0" borderId="15" xfId="0" applyNumberFormat="1" applyFont="1" applyBorder="1" applyAlignment="1">
      <alignment/>
    </xf>
    <xf numFmtId="2" fontId="66" fillId="33" borderId="10" xfId="0" applyNumberFormat="1" applyFont="1" applyFill="1" applyBorder="1" applyAlignment="1">
      <alignment horizontal="center"/>
    </xf>
    <xf numFmtId="2" fontId="66" fillId="33" borderId="15" xfId="0" applyNumberFormat="1" applyFont="1" applyFill="1" applyBorder="1" applyAlignment="1">
      <alignment horizontal="center"/>
    </xf>
    <xf numFmtId="2" fontId="68" fillId="0" borderId="10" xfId="0" applyNumberFormat="1" applyFont="1" applyBorder="1" applyAlignment="1">
      <alignment horizontal="center" vertical="center" wrapText="1"/>
    </xf>
    <xf numFmtId="2" fontId="68" fillId="33" borderId="15" xfId="0" applyNumberFormat="1" applyFont="1" applyFill="1" applyBorder="1" applyAlignment="1">
      <alignment horizontal="center"/>
    </xf>
    <xf numFmtId="0" fontId="12" fillId="37" borderId="10" xfId="52" applyFont="1" applyFill="1" applyBorder="1" applyAlignment="1">
      <alignment horizontal="left"/>
      <protection/>
    </xf>
    <xf numFmtId="0" fontId="68" fillId="0" borderId="10" xfId="0" applyFont="1" applyBorder="1" applyAlignment="1">
      <alignment horizontal="left"/>
    </xf>
    <xf numFmtId="0" fontId="9" fillId="0" borderId="10" xfId="100" applyFont="1" applyFill="1" applyBorder="1" applyAlignment="1">
      <alignment horizontal="left" vertical="center"/>
      <protection/>
    </xf>
    <xf numFmtId="0" fontId="3" fillId="39" borderId="13" xfId="52" applyFont="1" applyFill="1" applyBorder="1" applyAlignment="1">
      <alignment horizontal="center"/>
      <protection/>
    </xf>
    <xf numFmtId="165" fontId="66" fillId="33" borderId="13" xfId="0" applyNumberFormat="1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71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0" fillId="33" borderId="10" xfId="50" applyFont="1" applyFill="1" applyBorder="1" applyAlignment="1">
      <alignment/>
      <protection/>
    </xf>
    <xf numFmtId="2" fontId="0" fillId="0" borderId="15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50" applyFont="1" applyBorder="1" applyAlignment="1">
      <alignment/>
      <protection/>
    </xf>
    <xf numFmtId="0" fontId="0" fillId="0" borderId="10" xfId="50" applyFont="1" applyFill="1" applyBorder="1" applyAlignment="1">
      <alignment/>
      <protection/>
    </xf>
    <xf numFmtId="0" fontId="1" fillId="37" borderId="10" xfId="52" applyFont="1" applyFill="1" applyBorder="1" applyAlignment="1">
      <alignment/>
      <protection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2" fontId="62" fillId="33" borderId="14" xfId="0" applyNumberFormat="1" applyFont="1" applyFill="1" applyBorder="1" applyAlignment="1">
      <alignment horizontal="center"/>
    </xf>
    <xf numFmtId="2" fontId="62" fillId="33" borderId="15" xfId="0" applyNumberFormat="1" applyFont="1" applyFill="1" applyBorder="1" applyAlignment="1">
      <alignment horizontal="center"/>
    </xf>
    <xf numFmtId="2" fontId="62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2" fontId="14" fillId="33" borderId="10" xfId="99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52" applyFont="1" applyBorder="1" applyAlignment="1">
      <alignment horizontal="left" vertical="center"/>
      <protection/>
    </xf>
    <xf numFmtId="0" fontId="1" fillId="0" borderId="10" xfId="50" applyFont="1" applyBorder="1" applyAlignment="1">
      <alignment vertical="center"/>
      <protection/>
    </xf>
    <xf numFmtId="2" fontId="0" fillId="0" borderId="10" xfId="0" applyNumberFormat="1" applyFont="1" applyBorder="1" applyAlignment="1">
      <alignment horizontal="center"/>
    </xf>
    <xf numFmtId="0" fontId="14" fillId="0" borderId="10" xfId="52" applyFont="1" applyFill="1" applyBorder="1" applyAlignment="1">
      <alignment horizontal="left"/>
      <protection/>
    </xf>
    <xf numFmtId="2" fontId="14" fillId="33" borderId="14" xfId="0" applyNumberFormat="1" applyFont="1" applyFill="1" applyBorder="1" applyAlignment="1">
      <alignment horizontal="center"/>
    </xf>
    <xf numFmtId="0" fontId="0" fillId="33" borderId="11" xfId="50" applyFont="1" applyFill="1" applyBorder="1" applyAlignment="1">
      <alignment horizontal="left"/>
      <protection/>
    </xf>
    <xf numFmtId="0" fontId="1" fillId="37" borderId="11" xfId="52" applyFont="1" applyFill="1" applyBorder="1" applyAlignment="1">
      <alignment horizontal="left"/>
      <protection/>
    </xf>
    <xf numFmtId="0" fontId="1" fillId="37" borderId="10" xfId="52" applyFont="1" applyFill="1" applyBorder="1" applyAlignment="1">
      <alignment horizontal="left"/>
      <protection/>
    </xf>
    <xf numFmtId="0" fontId="0" fillId="33" borderId="10" xfId="50" applyFont="1" applyFill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2" fontId="9" fillId="28" borderId="10" xfId="0" applyNumberFormat="1" applyFont="1" applyFill="1" applyBorder="1" applyAlignment="1">
      <alignment horizontal="center"/>
    </xf>
    <xf numFmtId="0" fontId="9" fillId="0" borderId="10" xfId="52" applyFont="1" applyFill="1" applyBorder="1" applyAlignment="1">
      <alignment horizontal="left" vertical="center"/>
      <protection/>
    </xf>
    <xf numFmtId="0" fontId="9" fillId="33" borderId="13" xfId="0" applyFont="1" applyFill="1" applyBorder="1" applyAlignment="1">
      <alignment horizontal="center"/>
    </xf>
    <xf numFmtId="1" fontId="82" fillId="33" borderId="10" xfId="0" applyNumberFormat="1" applyFont="1" applyFill="1" applyBorder="1" applyAlignment="1">
      <alignment horizontal="center"/>
    </xf>
    <xf numFmtId="0" fontId="68" fillId="33" borderId="16" xfId="0" applyFont="1" applyFill="1" applyBorder="1" applyAlignment="1">
      <alignment/>
    </xf>
    <xf numFmtId="0" fontId="68" fillId="33" borderId="10" xfId="50" applyFont="1" applyFill="1" applyBorder="1" applyAlignment="1">
      <alignment horizontal="left" vertical="top"/>
      <protection/>
    </xf>
    <xf numFmtId="165" fontId="66" fillId="33" borderId="16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81" fillId="33" borderId="10" xfId="50" applyFont="1" applyFill="1" applyBorder="1" applyAlignment="1">
      <alignment horizontal="center" vertical="top"/>
      <protection/>
    </xf>
    <xf numFmtId="0" fontId="0" fillId="0" borderId="10" xfId="0" applyFill="1" applyBorder="1" applyAlignment="1">
      <alignment horizontal="center" vertical="center"/>
    </xf>
    <xf numFmtId="1" fontId="71" fillId="33" borderId="16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6" fillId="33" borderId="11" xfId="0" applyNumberFormat="1" applyFont="1" applyFill="1" applyBorder="1" applyAlignment="1">
      <alignment horizontal="center"/>
    </xf>
    <xf numFmtId="2" fontId="71" fillId="33" borderId="11" xfId="0" applyNumberFormat="1" applyFont="1" applyFill="1" applyBorder="1" applyAlignment="1">
      <alignment horizontal="center"/>
    </xf>
    <xf numFmtId="2" fontId="73" fillId="7" borderId="10" xfId="0" applyNumberFormat="1" applyFont="1" applyFill="1" applyBorder="1" applyAlignment="1">
      <alignment horizontal="center"/>
    </xf>
    <xf numFmtId="2" fontId="73" fillId="28" borderId="10" xfId="0" applyNumberFormat="1" applyFont="1" applyFill="1" applyBorder="1" applyAlignment="1">
      <alignment horizontal="center"/>
    </xf>
    <xf numFmtId="0" fontId="75" fillId="0" borderId="10" xfId="52" applyFont="1" applyBorder="1" applyAlignment="1">
      <alignment horizontal="left" vertical="center"/>
      <protection/>
    </xf>
    <xf numFmtId="0" fontId="7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71" fillId="7" borderId="14" xfId="0" applyFont="1" applyFill="1" applyBorder="1" applyAlignment="1">
      <alignment horizontal="center"/>
    </xf>
    <xf numFmtId="0" fontId="71" fillId="33" borderId="14" xfId="50" applyFont="1" applyFill="1" applyBorder="1" applyAlignment="1">
      <alignment horizontal="center" vertical="center"/>
      <protection/>
    </xf>
    <xf numFmtId="0" fontId="3" fillId="38" borderId="13" xfId="52" applyFont="1" applyFill="1" applyBorder="1" applyAlignment="1">
      <alignment horizontal="center"/>
      <protection/>
    </xf>
    <xf numFmtId="0" fontId="12" fillId="0" borderId="10" xfId="52" applyFont="1" applyBorder="1" applyAlignment="1">
      <alignment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72" fillId="0" borderId="10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9" fillId="33" borderId="10" xfId="51" applyFont="1" applyFill="1" applyBorder="1" applyAlignment="1">
      <alignment horizontal="left"/>
      <protection/>
    </xf>
    <xf numFmtId="2" fontId="0" fillId="28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68" fillId="0" borderId="11" xfId="50" applyFont="1" applyBorder="1">
      <alignment/>
      <protection/>
    </xf>
    <xf numFmtId="0" fontId="68" fillId="33" borderId="10" xfId="52" applyFont="1" applyFill="1" applyBorder="1" applyAlignment="1">
      <alignment/>
      <protection/>
    </xf>
    <xf numFmtId="2" fontId="68" fillId="33" borderId="10" xfId="0" applyNumberFormat="1" applyFont="1" applyFill="1" applyBorder="1" applyAlignment="1">
      <alignment/>
    </xf>
    <xf numFmtId="0" fontId="9" fillId="0" borderId="10" xfId="52" applyFont="1" applyFill="1" applyBorder="1" applyAlignment="1">
      <alignment vertical="center"/>
      <protection/>
    </xf>
    <xf numFmtId="0" fontId="68" fillId="0" borderId="10" xfId="50" applyFont="1" applyBorder="1" applyAlignment="1">
      <alignment vertical="top"/>
      <protection/>
    </xf>
    <xf numFmtId="0" fontId="68" fillId="33" borderId="10" xfId="50" applyFont="1" applyFill="1" applyBorder="1" applyAlignment="1">
      <alignment vertical="top"/>
      <protection/>
    </xf>
    <xf numFmtId="0" fontId="72" fillId="33" borderId="10" xfId="52" applyFont="1" applyFill="1" applyBorder="1" applyAlignment="1">
      <alignment horizontal="left" vertical="center"/>
      <protection/>
    </xf>
    <xf numFmtId="0" fontId="0" fillId="0" borderId="11" xfId="52" applyFont="1" applyBorder="1" applyAlignment="1">
      <alignment horizontal="left" vertical="center"/>
      <protection/>
    </xf>
    <xf numFmtId="0" fontId="56" fillId="33" borderId="10" xfId="0" applyFont="1" applyFill="1" applyBorder="1" applyAlignment="1">
      <alignment horizontal="center"/>
    </xf>
    <xf numFmtId="0" fontId="14" fillId="0" borderId="19" xfId="52" applyFont="1" applyBorder="1" applyAlignment="1">
      <alignment horizontal="left"/>
      <protection/>
    </xf>
    <xf numFmtId="0" fontId="0" fillId="0" borderId="19" xfId="0" applyBorder="1" applyAlignment="1">
      <alignment/>
    </xf>
    <xf numFmtId="0" fontId="68" fillId="0" borderId="19" xfId="0" applyFont="1" applyBorder="1" applyAlignment="1">
      <alignment horizontal="center"/>
    </xf>
    <xf numFmtId="0" fontId="13" fillId="0" borderId="10" xfId="5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75" fillId="0" borderId="14" xfId="0" applyFont="1" applyBorder="1" applyAlignment="1">
      <alignment horizontal="center" vertical="center"/>
    </xf>
    <xf numFmtId="0" fontId="75" fillId="28" borderId="14" xfId="0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40" borderId="10" xfId="52" applyFont="1" applyFill="1" applyBorder="1" applyAlignment="1">
      <alignment horizontal="center"/>
      <protection/>
    </xf>
    <xf numFmtId="0" fontId="68" fillId="0" borderId="13" xfId="0" applyFont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41" borderId="13" xfId="52" applyFont="1" applyFill="1" applyBorder="1" applyAlignment="1">
      <alignment horizontal="center"/>
      <protection/>
    </xf>
    <xf numFmtId="0" fontId="3" fillId="41" borderId="13" xfId="52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72" fillId="0" borderId="10" xfId="51" applyFont="1" applyBorder="1" applyAlignment="1">
      <alignment vertical="center"/>
      <protection/>
    </xf>
    <xf numFmtId="0" fontId="72" fillId="0" borderId="10" xfId="51" applyFont="1" applyBorder="1" applyAlignment="1">
      <alignment horizontal="left" vertical="center"/>
      <protection/>
    </xf>
    <xf numFmtId="0" fontId="68" fillId="33" borderId="10" xfId="5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66" fillId="33" borderId="14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2" fontId="71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left"/>
    </xf>
    <xf numFmtId="0" fontId="68" fillId="33" borderId="10" xfId="0" applyFont="1" applyFill="1" applyBorder="1" applyAlignment="1">
      <alignment horizontal="center"/>
    </xf>
    <xf numFmtId="0" fontId="14" fillId="28" borderId="13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83" fillId="0" borderId="10" xfId="52" applyFont="1" applyBorder="1" applyAlignment="1">
      <alignment vertical="center"/>
      <protection/>
    </xf>
    <xf numFmtId="0" fontId="72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0" fontId="71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0" fontId="72" fillId="0" borderId="10" xfId="52" applyFont="1" applyBorder="1" applyAlignment="1">
      <alignment vertical="center"/>
      <protection/>
    </xf>
    <xf numFmtId="1" fontId="0" fillId="33" borderId="16" xfId="0" applyNumberFormat="1" applyFont="1" applyFill="1" applyBorder="1" applyAlignment="1">
      <alignment horizontal="center"/>
    </xf>
    <xf numFmtId="0" fontId="68" fillId="33" borderId="17" xfId="50" applyFont="1" applyFill="1" applyBorder="1" applyAlignment="1">
      <alignment/>
      <protection/>
    </xf>
    <xf numFmtId="0" fontId="71" fillId="33" borderId="10" xfId="0" applyNumberFormat="1" applyFont="1" applyFill="1" applyBorder="1" applyAlignment="1">
      <alignment horizontal="center"/>
    </xf>
    <xf numFmtId="0" fontId="68" fillId="33" borderId="10" xfId="52" applyFont="1" applyFill="1" applyBorder="1" applyAlignment="1">
      <alignment horizontal="left" vertical="center"/>
      <protection/>
    </xf>
    <xf numFmtId="0" fontId="0" fillId="33" borderId="10" xfId="52" applyFont="1" applyFill="1" applyBorder="1" applyAlignment="1">
      <alignment horizontal="left" vertical="center"/>
      <protection/>
    </xf>
    <xf numFmtId="0" fontId="68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left" vertical="center"/>
    </xf>
    <xf numFmtId="1" fontId="0" fillId="0" borderId="16" xfId="0" applyNumberFormat="1" applyFont="1" applyBorder="1" applyAlignment="1">
      <alignment horizontal="center"/>
    </xf>
    <xf numFmtId="0" fontId="78" fillId="33" borderId="10" xfId="50" applyFont="1" applyFill="1" applyBorder="1" applyAlignment="1">
      <alignment horizontal="left"/>
      <protection/>
    </xf>
    <xf numFmtId="0" fontId="68" fillId="0" borderId="11" xfId="50" applyFont="1" applyBorder="1" applyAlignment="1">
      <alignment/>
      <protection/>
    </xf>
    <xf numFmtId="0" fontId="68" fillId="0" borderId="11" xfId="50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12" fillId="37" borderId="11" xfId="51" applyFont="1" applyFill="1" applyBorder="1" applyAlignment="1">
      <alignment/>
      <protection/>
    </xf>
    <xf numFmtId="0" fontId="0" fillId="0" borderId="11" xfId="0" applyFont="1" applyBorder="1" applyAlignment="1">
      <alignment/>
    </xf>
    <xf numFmtId="0" fontId="12" fillId="37" borderId="10" xfId="51" applyFont="1" applyFill="1" applyBorder="1" applyAlignment="1">
      <alignment/>
      <protection/>
    </xf>
    <xf numFmtId="0" fontId="12" fillId="37" borderId="10" xfId="52" applyFont="1" applyFill="1" applyBorder="1" applyAlignment="1">
      <alignment/>
      <protection/>
    </xf>
    <xf numFmtId="0" fontId="14" fillId="0" borderId="10" xfId="52" applyFont="1" applyFill="1" applyBorder="1">
      <alignment/>
      <protection/>
    </xf>
    <xf numFmtId="2" fontId="68" fillId="33" borderId="13" xfId="0" applyNumberFormat="1" applyFont="1" applyFill="1" applyBorder="1" applyAlignment="1">
      <alignment horizontal="center"/>
    </xf>
    <xf numFmtId="0" fontId="12" fillId="37" borderId="10" xfId="50" applyFont="1" applyFill="1" applyBorder="1" applyAlignment="1">
      <alignment vertical="center"/>
      <protection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76" fillId="33" borderId="10" xfId="50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9" fillId="0" borderId="11" xfId="50" applyFont="1" applyBorder="1" applyAlignment="1">
      <alignment vertical="center"/>
      <protection/>
    </xf>
    <xf numFmtId="0" fontId="0" fillId="0" borderId="10" xfId="52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68" fillId="0" borderId="10" xfId="52" applyFont="1" applyBorder="1" applyAlignment="1">
      <alignment horizontal="left" vertical="center"/>
      <protection/>
    </xf>
    <xf numFmtId="1" fontId="68" fillId="33" borderId="18" xfId="0" applyNumberFormat="1" applyFont="1" applyFill="1" applyBorder="1" applyAlignment="1">
      <alignment horizontal="center"/>
    </xf>
    <xf numFmtId="0" fontId="12" fillId="0" borderId="11" xfId="50" applyFont="1" applyBorder="1" applyAlignment="1">
      <alignment vertical="center"/>
      <protection/>
    </xf>
    <xf numFmtId="0" fontId="12" fillId="0" borderId="10" xfId="50" applyFont="1" applyBorder="1" applyAlignment="1">
      <alignment vertical="center"/>
      <protection/>
    </xf>
    <xf numFmtId="165" fontId="66" fillId="33" borderId="10" xfId="0" applyNumberFormat="1" applyFont="1" applyFill="1" applyBorder="1" applyAlignment="1">
      <alignment horizontal="center" vertical="center"/>
    </xf>
    <xf numFmtId="1" fontId="68" fillId="33" borderId="11" xfId="0" applyNumberFormat="1" applyFont="1" applyFill="1" applyBorder="1" applyAlignment="1">
      <alignment horizontal="center"/>
    </xf>
    <xf numFmtId="0" fontId="72" fillId="33" borderId="14" xfId="0" applyFont="1" applyFill="1" applyBorder="1" applyAlignment="1">
      <alignment/>
    </xf>
    <xf numFmtId="0" fontId="7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71" fillId="13" borderId="10" xfId="0" applyNumberFormat="1" applyFont="1" applyFill="1" applyBorder="1" applyAlignment="1">
      <alignment horizontal="center"/>
    </xf>
    <xf numFmtId="0" fontId="71" fillId="42" borderId="10" xfId="0" applyFont="1" applyFill="1" applyBorder="1" applyAlignment="1">
      <alignment horizontal="center"/>
    </xf>
    <xf numFmtId="0" fontId="14" fillId="0" borderId="10" xfId="100" applyFont="1" applyFill="1" applyBorder="1" applyAlignment="1">
      <alignment horizontal="left" vertical="center"/>
      <protection/>
    </xf>
    <xf numFmtId="0" fontId="78" fillId="33" borderId="10" xfId="0" applyFont="1" applyFill="1" applyBorder="1" applyAlignment="1">
      <alignment horizontal="left"/>
    </xf>
    <xf numFmtId="0" fontId="71" fillId="0" borderId="10" xfId="0" applyFont="1" applyBorder="1" applyAlignment="1">
      <alignment vertical="center"/>
    </xf>
    <xf numFmtId="0" fontId="3" fillId="41" borderId="13" xfId="52" applyFont="1" applyFill="1" applyBorder="1" applyAlignment="1">
      <alignment horizontal="center"/>
      <protection/>
    </xf>
    <xf numFmtId="0" fontId="13" fillId="0" borderId="11" xfId="50" applyFont="1" applyBorder="1" applyAlignment="1">
      <alignment horizontal="left" vertical="center"/>
      <protection/>
    </xf>
    <xf numFmtId="0" fontId="71" fillId="0" borderId="14" xfId="0" applyFont="1" applyBorder="1" applyAlignment="1">
      <alignment vertical="center"/>
    </xf>
    <xf numFmtId="0" fontId="71" fillId="0" borderId="14" xfId="0" applyFont="1" applyBorder="1" applyAlignment="1">
      <alignment horizontal="center"/>
    </xf>
    <xf numFmtId="0" fontId="68" fillId="33" borderId="13" xfId="0" applyFont="1" applyFill="1" applyBorder="1" applyAlignment="1">
      <alignment horizontal="center" vertical="center"/>
    </xf>
    <xf numFmtId="1" fontId="68" fillId="33" borderId="13" xfId="0" applyNumberFormat="1" applyFont="1" applyFill="1" applyBorder="1" applyAlignment="1">
      <alignment horizontal="center" vertical="center"/>
    </xf>
    <xf numFmtId="165" fontId="66" fillId="33" borderId="13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165" fontId="65" fillId="36" borderId="10" xfId="0" applyNumberFormat="1" applyFont="1" applyFill="1" applyBorder="1" applyAlignment="1">
      <alignment horizontal="center"/>
    </xf>
    <xf numFmtId="2" fontId="71" fillId="36" borderId="10" xfId="0" applyNumberFormat="1" applyFont="1" applyFill="1" applyBorder="1" applyAlignment="1">
      <alignment horizontal="center"/>
    </xf>
    <xf numFmtId="0" fontId="71" fillId="36" borderId="10" xfId="0" applyFont="1" applyFill="1" applyBorder="1" applyAlignment="1">
      <alignment horizontal="center"/>
    </xf>
    <xf numFmtId="2" fontId="71" fillId="36" borderId="15" xfId="0" applyNumberFormat="1" applyFont="1" applyFill="1" applyBorder="1" applyAlignment="1">
      <alignment horizontal="center"/>
    </xf>
    <xf numFmtId="2" fontId="68" fillId="36" borderId="10" xfId="0" applyNumberFormat="1" applyFont="1" applyFill="1" applyBorder="1" applyAlignment="1">
      <alignment horizontal="center"/>
    </xf>
    <xf numFmtId="2" fontId="68" fillId="36" borderId="10" xfId="0" applyNumberFormat="1" applyFont="1" applyFill="1" applyBorder="1" applyAlignment="1">
      <alignment/>
    </xf>
    <xf numFmtId="2" fontId="66" fillId="36" borderId="10" xfId="0" applyNumberFormat="1" applyFont="1" applyFill="1" applyBorder="1" applyAlignment="1">
      <alignment horizontal="center"/>
    </xf>
    <xf numFmtId="1" fontId="68" fillId="36" borderId="10" xfId="0" applyNumberFormat="1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/>
    </xf>
    <xf numFmtId="165" fontId="65" fillId="36" borderId="14" xfId="0" applyNumberFormat="1" applyFont="1" applyFill="1" applyBorder="1" applyAlignment="1">
      <alignment horizontal="center"/>
    </xf>
    <xf numFmtId="165" fontId="65" fillId="36" borderId="11" xfId="0" applyNumberFormat="1" applyFont="1" applyFill="1" applyBorder="1" applyAlignment="1">
      <alignment horizontal="center"/>
    </xf>
    <xf numFmtId="0" fontId="68" fillId="36" borderId="14" xfId="0" applyFont="1" applyFill="1" applyBorder="1" applyAlignment="1">
      <alignment/>
    </xf>
    <xf numFmtId="0" fontId="68" fillId="36" borderId="11" xfId="0" applyFont="1" applyFill="1" applyBorder="1" applyAlignment="1">
      <alignment/>
    </xf>
    <xf numFmtId="0" fontId="68" fillId="36" borderId="10" xfId="0" applyFont="1" applyFill="1" applyBorder="1" applyAlignment="1">
      <alignment/>
    </xf>
    <xf numFmtId="0" fontId="68" fillId="36" borderId="14" xfId="0" applyFont="1" applyFill="1" applyBorder="1" applyAlignment="1">
      <alignment horizontal="center"/>
    </xf>
    <xf numFmtId="0" fontId="68" fillId="36" borderId="11" xfId="0" applyFont="1" applyFill="1" applyBorder="1" applyAlignment="1">
      <alignment horizontal="center"/>
    </xf>
    <xf numFmtId="0" fontId="68" fillId="0" borderId="10" xfId="0" applyFont="1" applyBorder="1" applyAlignment="1">
      <alignment vertical="center"/>
    </xf>
    <xf numFmtId="0" fontId="80" fillId="33" borderId="10" xfId="0" applyFont="1" applyFill="1" applyBorder="1" applyAlignment="1">
      <alignment horizontal="center" vertical="center"/>
    </xf>
    <xf numFmtId="1" fontId="80" fillId="33" borderId="10" xfId="0" applyNumberFormat="1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>
      <alignment horizontal="center" vertical="center"/>
    </xf>
    <xf numFmtId="2" fontId="71" fillId="33" borderId="10" xfId="0" applyNumberFormat="1" applyFont="1" applyFill="1" applyBorder="1" applyAlignment="1">
      <alignment horizontal="center" vertical="center"/>
    </xf>
    <xf numFmtId="1" fontId="80" fillId="36" borderId="10" xfId="0" applyNumberFormat="1" applyFont="1" applyFill="1" applyBorder="1" applyAlignment="1">
      <alignment horizontal="center"/>
    </xf>
    <xf numFmtId="2" fontId="80" fillId="36" borderId="10" xfId="0" applyNumberFormat="1" applyFont="1" applyFill="1" applyBorder="1" applyAlignment="1">
      <alignment horizontal="center"/>
    </xf>
    <xf numFmtId="0" fontId="8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80" fillId="36" borderId="10" xfId="0" applyNumberFormat="1" applyFont="1" applyFill="1" applyBorder="1" applyAlignment="1">
      <alignment horizontal="center" vertical="center"/>
    </xf>
    <xf numFmtId="1" fontId="80" fillId="36" borderId="10" xfId="0" applyNumberFormat="1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/>
    </xf>
    <xf numFmtId="1" fontId="80" fillId="36" borderId="15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62" fillId="36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left" vertical="center"/>
    </xf>
    <xf numFmtId="2" fontId="62" fillId="36" borderId="15" xfId="0" applyNumberFormat="1" applyFont="1" applyFill="1" applyBorder="1" applyAlignment="1">
      <alignment horizontal="center"/>
    </xf>
    <xf numFmtId="2" fontId="62" fillId="36" borderId="14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center"/>
    </xf>
    <xf numFmtId="2" fontId="14" fillId="36" borderId="10" xfId="99" applyNumberFormat="1" applyFont="1" applyFill="1" applyBorder="1" applyAlignment="1">
      <alignment horizontal="center" vertical="center"/>
      <protection/>
    </xf>
    <xf numFmtId="2" fontId="0" fillId="36" borderId="10" xfId="0" applyNumberFormat="1" applyFill="1" applyBorder="1" applyAlignment="1">
      <alignment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71" fillId="33" borderId="10" xfId="0" applyFont="1" applyFill="1" applyBorder="1" applyAlignment="1">
      <alignment horizontal="center" vertical="center"/>
    </xf>
    <xf numFmtId="1" fontId="71" fillId="36" borderId="10" xfId="0" applyNumberFormat="1" applyFont="1" applyFill="1" applyBorder="1" applyAlignment="1">
      <alignment horizontal="center"/>
    </xf>
    <xf numFmtId="0" fontId="72" fillId="0" borderId="14" xfId="0" applyFont="1" applyBorder="1" applyAlignment="1">
      <alignment horizontal="left" vertical="center"/>
    </xf>
    <xf numFmtId="1" fontId="68" fillId="36" borderId="13" xfId="0" applyNumberFormat="1" applyFont="1" applyFill="1" applyBorder="1" applyAlignment="1">
      <alignment horizontal="center"/>
    </xf>
    <xf numFmtId="165" fontId="66" fillId="36" borderId="13" xfId="0" applyNumberFormat="1" applyFont="1" applyFill="1" applyBorder="1" applyAlignment="1">
      <alignment horizontal="center"/>
    </xf>
    <xf numFmtId="165" fontId="66" fillId="36" borderId="15" xfId="0" applyNumberFormat="1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/>
    </xf>
    <xf numFmtId="0" fontId="68" fillId="36" borderId="15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165" fontId="66" fillId="36" borderId="1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1" fontId="68" fillId="36" borderId="15" xfId="0" applyNumberFormat="1" applyFont="1" applyFill="1" applyBorder="1" applyAlignment="1">
      <alignment horizontal="center"/>
    </xf>
    <xf numFmtId="0" fontId="9" fillId="36" borderId="14" xfId="52" applyFont="1" applyFill="1" applyBorder="1" applyAlignment="1">
      <alignment horizontal="center" vertical="center" wrapText="1"/>
      <protection/>
    </xf>
    <xf numFmtId="165" fontId="66" fillId="36" borderId="15" xfId="0" applyNumberFormat="1" applyFont="1" applyFill="1" applyBorder="1" applyAlignment="1">
      <alignment horizontal="center"/>
    </xf>
    <xf numFmtId="0" fontId="84" fillId="0" borderId="10" xfId="52" applyFont="1" applyBorder="1" applyAlignment="1">
      <alignment vertical="center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1" fontId="14" fillId="36" borderId="10" xfId="0" applyNumberFormat="1" applyFont="1" applyFill="1" applyBorder="1" applyAlignment="1">
      <alignment horizontal="center"/>
    </xf>
    <xf numFmtId="165" fontId="65" fillId="36" borderId="1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72" fillId="36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2" fontId="68" fillId="36" borderId="13" xfId="0" applyNumberFormat="1" applyFont="1" applyFill="1" applyBorder="1" applyAlignment="1">
      <alignment horizontal="center"/>
    </xf>
    <xf numFmtId="0" fontId="9" fillId="36" borderId="10" xfId="52" applyFont="1" applyFill="1" applyBorder="1" applyAlignment="1">
      <alignment vertical="center" wrapText="1"/>
      <protection/>
    </xf>
    <xf numFmtId="1" fontId="0" fillId="36" borderId="18" xfId="0" applyNumberFormat="1" applyFont="1" applyFill="1" applyBorder="1" applyAlignment="1">
      <alignment horizontal="center"/>
    </xf>
    <xf numFmtId="1" fontId="68" fillId="36" borderId="18" xfId="0" applyNumberFormat="1" applyFont="1" applyFill="1" applyBorder="1" applyAlignment="1">
      <alignment horizontal="center"/>
    </xf>
    <xf numFmtId="165" fontId="66" fillId="36" borderId="14" xfId="0" applyNumberFormat="1" applyFont="1" applyFill="1" applyBorder="1" applyAlignment="1">
      <alignment/>
    </xf>
    <xf numFmtId="0" fontId="68" fillId="36" borderId="14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84" fillId="0" borderId="10" xfId="51" applyFont="1" applyBorder="1" applyAlignment="1">
      <alignment vertical="center"/>
      <protection/>
    </xf>
    <xf numFmtId="165" fontId="66" fillId="36" borderId="14" xfId="0" applyNumberFormat="1" applyFont="1" applyFill="1" applyBorder="1" applyAlignment="1">
      <alignment horizontal="center"/>
    </xf>
    <xf numFmtId="165" fontId="66" fillId="36" borderId="16" xfId="0" applyNumberFormat="1" applyFont="1" applyFill="1" applyBorder="1" applyAlignment="1">
      <alignment horizontal="center"/>
    </xf>
    <xf numFmtId="0" fontId="68" fillId="36" borderId="16" xfId="0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/>
    </xf>
    <xf numFmtId="2" fontId="71" fillId="36" borderId="11" xfId="0" applyNumberFormat="1" applyFont="1" applyFill="1" applyBorder="1" applyAlignment="1">
      <alignment horizontal="center"/>
    </xf>
    <xf numFmtId="2" fontId="66" fillId="36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2" fontId="68" fillId="33" borderId="16" xfId="0" applyNumberFormat="1" applyFont="1" applyFill="1" applyBorder="1" applyAlignment="1">
      <alignment horizontal="center"/>
    </xf>
    <xf numFmtId="0" fontId="72" fillId="0" borderId="10" xfId="52" applyFont="1" applyFill="1" applyBorder="1" applyAlignment="1">
      <alignment vertical="center"/>
      <protection/>
    </xf>
    <xf numFmtId="0" fontId="72" fillId="0" borderId="10" xfId="52" applyFont="1" applyFill="1" applyBorder="1" applyAlignment="1">
      <alignment vertical="center"/>
      <protection/>
    </xf>
    <xf numFmtId="1" fontId="9" fillId="36" borderId="16" xfId="0" applyNumberFormat="1" applyFont="1" applyFill="1" applyBorder="1" applyAlignment="1">
      <alignment horizontal="center"/>
    </xf>
    <xf numFmtId="0" fontId="9" fillId="36" borderId="16" xfId="52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/>
    </xf>
    <xf numFmtId="1" fontId="9" fillId="36" borderId="10" xfId="0" applyNumberFormat="1" applyFont="1" applyFill="1" applyBorder="1" applyAlignment="1">
      <alignment horizontal="center"/>
    </xf>
    <xf numFmtId="0" fontId="71" fillId="36" borderId="10" xfId="0" applyNumberFormat="1" applyFont="1" applyFill="1" applyBorder="1" applyAlignment="1">
      <alignment horizontal="center"/>
    </xf>
    <xf numFmtId="1" fontId="68" fillId="36" borderId="16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1" fontId="71" fillId="36" borderId="16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65" fontId="65" fillId="36" borderId="16" xfId="0" applyNumberFormat="1" applyFont="1" applyFill="1" applyBorder="1" applyAlignment="1">
      <alignment horizontal="center"/>
    </xf>
    <xf numFmtId="0" fontId="72" fillId="0" borderId="10" xfId="52" applyFont="1" applyBorder="1" applyAlignment="1">
      <alignment vertical="center"/>
      <protection/>
    </xf>
    <xf numFmtId="0" fontId="68" fillId="33" borderId="14" xfId="52" applyFont="1" applyFill="1" applyBorder="1" applyAlignment="1">
      <alignment horizontal="left" vertical="center"/>
      <protection/>
    </xf>
    <xf numFmtId="0" fontId="3" fillId="38" borderId="13" xfId="52" applyFont="1" applyFill="1" applyBorder="1" applyAlignment="1">
      <alignment horizontal="center"/>
      <protection/>
    </xf>
    <xf numFmtId="2" fontId="71" fillId="33" borderId="15" xfId="0" applyNumberFormat="1" applyFont="1" applyFill="1" applyBorder="1" applyAlignment="1">
      <alignment horizontal="center"/>
    </xf>
    <xf numFmtId="0" fontId="69" fillId="40" borderId="11" xfId="52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68" fillId="33" borderId="11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left"/>
    </xf>
    <xf numFmtId="0" fontId="13" fillId="0" borderId="11" xfId="52" applyFont="1" applyBorder="1" applyAlignment="1">
      <alignment horizontal="left"/>
      <protection/>
    </xf>
    <xf numFmtId="2" fontId="0" fillId="33" borderId="10" xfId="0" applyNumberFormat="1" applyFill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68" fillId="13" borderId="10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65" fontId="65" fillId="36" borderId="15" xfId="0" applyNumberFormat="1" applyFont="1" applyFill="1" applyBorder="1" applyAlignment="1">
      <alignment horizontal="center"/>
    </xf>
    <xf numFmtId="0" fontId="7" fillId="36" borderId="14" xfId="52" applyFont="1" applyFill="1" applyBorder="1" applyAlignment="1">
      <alignment horizontal="center" vertical="center" wrapText="1"/>
      <protection/>
    </xf>
    <xf numFmtId="0" fontId="9" fillId="0" borderId="10" xfId="50" applyFont="1" applyBorder="1" applyAlignment="1">
      <alignment/>
      <protection/>
    </xf>
    <xf numFmtId="0" fontId="0" fillId="0" borderId="18" xfId="0" applyFont="1" applyBorder="1" applyAlignment="1">
      <alignment horizontal="center"/>
    </xf>
    <xf numFmtId="165" fontId="66" fillId="33" borderId="18" xfId="0" applyNumberFormat="1" applyFont="1" applyFill="1" applyBorder="1" applyAlignment="1">
      <alignment horizontal="center"/>
    </xf>
    <xf numFmtId="165" fontId="66" fillId="36" borderId="18" xfId="0" applyNumberFormat="1" applyFont="1" applyFill="1" applyBorder="1" applyAlignment="1">
      <alignment horizontal="center"/>
    </xf>
    <xf numFmtId="165" fontId="65" fillId="33" borderId="18" xfId="0" applyNumberFormat="1" applyFont="1" applyFill="1" applyBorder="1" applyAlignment="1">
      <alignment horizontal="center"/>
    </xf>
    <xf numFmtId="0" fontId="72" fillId="0" borderId="11" xfId="51" applyFont="1" applyFill="1" applyBorder="1" applyAlignment="1">
      <alignment horizontal="left" vertical="center"/>
      <protection/>
    </xf>
    <xf numFmtId="2" fontId="14" fillId="28" borderId="10" xfId="0" applyNumberFormat="1" applyFont="1" applyFill="1" applyBorder="1" applyAlignment="1">
      <alignment horizontal="center"/>
    </xf>
    <xf numFmtId="0" fontId="71" fillId="0" borderId="10" xfId="50" applyFont="1" applyBorder="1" applyAlignment="1">
      <alignment/>
      <protection/>
    </xf>
    <xf numFmtId="0" fontId="2" fillId="0" borderId="10" xfId="50" applyFont="1" applyBorder="1" applyAlignment="1">
      <alignment/>
      <protection/>
    </xf>
    <xf numFmtId="0" fontId="71" fillId="0" borderId="10" xfId="50" applyFont="1" applyBorder="1" applyAlignment="1">
      <alignment/>
      <protection/>
    </xf>
    <xf numFmtId="0" fontId="14" fillId="0" borderId="17" xfId="52" applyFont="1" applyFill="1" applyBorder="1" applyAlignment="1">
      <alignment horizontal="left" vertical="center"/>
      <protection/>
    </xf>
    <xf numFmtId="0" fontId="13" fillId="0" borderId="10" xfId="50" applyFont="1" applyBorder="1" applyAlignment="1">
      <alignment horizontal="center"/>
      <protection/>
    </xf>
    <xf numFmtId="0" fontId="0" fillId="0" borderId="11" xfId="64" applyFont="1" applyFill="1" applyBorder="1" applyAlignment="1" applyProtection="1">
      <alignment horizontal="left" vertical="center"/>
      <protection locked="0"/>
    </xf>
    <xf numFmtId="0" fontId="3" fillId="36" borderId="11" xfId="123" applyFont="1" applyFill="1" applyBorder="1" applyAlignment="1">
      <alignment horizontal="center"/>
      <protection/>
    </xf>
    <xf numFmtId="0" fontId="3" fillId="36" borderId="13" xfId="123" applyFont="1" applyFill="1" applyBorder="1" applyAlignment="1">
      <alignment horizontal="center"/>
      <protection/>
    </xf>
    <xf numFmtId="0" fontId="3" fillId="43" borderId="11" xfId="52" applyFont="1" applyFill="1" applyBorder="1" applyAlignment="1">
      <alignment horizontal="center"/>
      <protection/>
    </xf>
    <xf numFmtId="0" fontId="3" fillId="43" borderId="13" xfId="52" applyFont="1" applyFill="1" applyBorder="1" applyAlignment="1">
      <alignment horizontal="center"/>
      <protection/>
    </xf>
    <xf numFmtId="0" fontId="69" fillId="40" borderId="10" xfId="52" applyFont="1" applyFill="1" applyBorder="1" applyAlignment="1">
      <alignment horizontal="center"/>
      <protection/>
    </xf>
    <xf numFmtId="0" fontId="3" fillId="38" borderId="11" xfId="52" applyFont="1" applyFill="1" applyBorder="1" applyAlignment="1">
      <alignment horizontal="center"/>
      <protection/>
    </xf>
    <xf numFmtId="0" fontId="3" fillId="38" borderId="13" xfId="52" applyFont="1" applyFill="1" applyBorder="1" applyAlignment="1">
      <alignment horizontal="center"/>
      <protection/>
    </xf>
    <xf numFmtId="0" fontId="3" fillId="39" borderId="11" xfId="52" applyFont="1" applyFill="1" applyBorder="1" applyAlignment="1">
      <alignment horizontal="center"/>
      <protection/>
    </xf>
    <xf numFmtId="0" fontId="3" fillId="39" borderId="13" xfId="52" applyFont="1" applyFill="1" applyBorder="1" applyAlignment="1">
      <alignment horizontal="center"/>
      <protection/>
    </xf>
    <xf numFmtId="0" fontId="3" fillId="34" borderId="11" xfId="52" applyFont="1" applyFill="1" applyBorder="1" applyAlignment="1">
      <alignment horizontal="center"/>
      <protection/>
    </xf>
    <xf numFmtId="0" fontId="3" fillId="34" borderId="13" xfId="52" applyFont="1" applyFill="1" applyBorder="1" applyAlignment="1">
      <alignment horizontal="center"/>
      <protection/>
    </xf>
    <xf numFmtId="0" fontId="3" fillId="41" borderId="11" xfId="52" applyFont="1" applyFill="1" applyBorder="1" applyAlignment="1">
      <alignment horizontal="center"/>
      <protection/>
    </xf>
    <xf numFmtId="0" fontId="3" fillId="41" borderId="13" xfId="52" applyFont="1" applyFill="1" applyBorder="1" applyAlignment="1">
      <alignment horizontal="center"/>
      <protection/>
    </xf>
    <xf numFmtId="0" fontId="3" fillId="44" borderId="11" xfId="52" applyFont="1" applyFill="1" applyBorder="1" applyAlignment="1">
      <alignment horizontal="center"/>
      <protection/>
    </xf>
    <xf numFmtId="0" fontId="3" fillId="44" borderId="13" xfId="52" applyFont="1" applyFill="1" applyBorder="1" applyAlignment="1">
      <alignment horizontal="center"/>
      <protection/>
    </xf>
    <xf numFmtId="0" fontId="3" fillId="45" borderId="11" xfId="52" applyFont="1" applyFill="1" applyBorder="1" applyAlignment="1">
      <alignment horizontal="center"/>
      <protection/>
    </xf>
    <xf numFmtId="0" fontId="3" fillId="45" borderId="13" xfId="52" applyFont="1" applyFill="1" applyBorder="1" applyAlignment="1">
      <alignment horizontal="center"/>
      <protection/>
    </xf>
    <xf numFmtId="0" fontId="3" fillId="46" borderId="11" xfId="52" applyFont="1" applyFill="1" applyBorder="1" applyAlignment="1">
      <alignment horizontal="center"/>
      <protection/>
    </xf>
    <xf numFmtId="0" fontId="3" fillId="46" borderId="13" xfId="52" applyFont="1" applyFill="1" applyBorder="1" applyAlignment="1">
      <alignment horizontal="center"/>
      <protection/>
    </xf>
    <xf numFmtId="0" fontId="69" fillId="40" borderId="11" xfId="52" applyFont="1" applyFill="1" applyBorder="1" applyAlignment="1">
      <alignment horizontal="center"/>
      <protection/>
    </xf>
    <xf numFmtId="0" fontId="69" fillId="40" borderId="13" xfId="52" applyFont="1" applyFill="1" applyBorder="1" applyAlignment="1">
      <alignment horizontal="center"/>
      <protection/>
    </xf>
    <xf numFmtId="0" fontId="69" fillId="40" borderId="15" xfId="52" applyFont="1" applyFill="1" applyBorder="1" applyAlignment="1">
      <alignment horizontal="center"/>
      <protection/>
    </xf>
    <xf numFmtId="0" fontId="68" fillId="33" borderId="11" xfId="50" applyFont="1" applyFill="1" applyBorder="1" applyAlignment="1">
      <alignment horizontal="center"/>
      <protection/>
    </xf>
  </cellXfs>
  <cellStyles count="22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10" xfId="49"/>
    <cellStyle name="Normal 10 2" xfId="50"/>
    <cellStyle name="Normal 11" xfId="51"/>
    <cellStyle name="Normal 2" xfId="52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63"/>
    <cellStyle name="Normal 2 2 10" xfId="64"/>
    <cellStyle name="Normal 2 2 11" xfId="65"/>
    <cellStyle name="Normal 2 2 12" xfId="66"/>
    <cellStyle name="Normal 2 2 13" xfId="67"/>
    <cellStyle name="Normal 2 2 14" xfId="68"/>
    <cellStyle name="Normal 2 2 15" xfId="69"/>
    <cellStyle name="Normal 2 2 16" xfId="70"/>
    <cellStyle name="Normal 2 2 17" xfId="71"/>
    <cellStyle name="Normal 2 2 2" xfId="72"/>
    <cellStyle name="Normal 2 2 3" xfId="73"/>
    <cellStyle name="Normal 2 2 4" xfId="74"/>
    <cellStyle name="Normal 2 2 5" xfId="75"/>
    <cellStyle name="Normal 2 2 6" xfId="76"/>
    <cellStyle name="Normal 2 2 7" xfId="77"/>
    <cellStyle name="Normal 2 2 8" xfId="78"/>
    <cellStyle name="Normal 2 2 9" xfId="79"/>
    <cellStyle name="Normal 2 20" xfId="80"/>
    <cellStyle name="Normal 2 21" xfId="81"/>
    <cellStyle name="Normal 2 22" xfId="82"/>
    <cellStyle name="Normal 2 23" xfId="83"/>
    <cellStyle name="Normal 2 3" xfId="84"/>
    <cellStyle name="Normal 2 4" xfId="85"/>
    <cellStyle name="Normal 2 4 2" xfId="86"/>
    <cellStyle name="Normal 2 4 3" xfId="87"/>
    <cellStyle name="Normal 2 4 4" xfId="88"/>
    <cellStyle name="Normal 2 4 5" xfId="89"/>
    <cellStyle name="Normal 2 4 6" xfId="90"/>
    <cellStyle name="Normal 2 4 7" xfId="91"/>
    <cellStyle name="Normal 2 4 8" xfId="92"/>
    <cellStyle name="Normal 2 4 9" xfId="93"/>
    <cellStyle name="Normal 2 5" xfId="94"/>
    <cellStyle name="Normal 2 6" xfId="95"/>
    <cellStyle name="Normal 2 7" xfId="96"/>
    <cellStyle name="Normal 2 8" xfId="97"/>
    <cellStyle name="Normal 2 9" xfId="98"/>
    <cellStyle name="Normal 3" xfId="99"/>
    <cellStyle name="Normal 3 10" xfId="100"/>
    <cellStyle name="Normal 3 11" xfId="101"/>
    <cellStyle name="Normal 3 12" xfId="102"/>
    <cellStyle name="Normal 3 13" xfId="103"/>
    <cellStyle name="Normal 3 14" xfId="104"/>
    <cellStyle name="Normal 3 15" xfId="105"/>
    <cellStyle name="Normal 3 16" xfId="106"/>
    <cellStyle name="Normal 3 17" xfId="107"/>
    <cellStyle name="Normal 3 18" xfId="108"/>
    <cellStyle name="Normal 3 19" xfId="109"/>
    <cellStyle name="Normal 3 2" xfId="110"/>
    <cellStyle name="Normal 3 20" xfId="111"/>
    <cellStyle name="Normal 3 21" xfId="112"/>
    <cellStyle name="Normal 3 22" xfId="113"/>
    <cellStyle name="Normal 3 23" xfId="114"/>
    <cellStyle name="Normal 3 24" xfId="115"/>
    <cellStyle name="Normal 3 3" xfId="116"/>
    <cellStyle name="Normal 3 4" xfId="117"/>
    <cellStyle name="Normal 3 5" xfId="118"/>
    <cellStyle name="Normal 3 6" xfId="119"/>
    <cellStyle name="Normal 3 7" xfId="120"/>
    <cellStyle name="Normal 3 8" xfId="121"/>
    <cellStyle name="Normal 3 9" xfId="122"/>
    <cellStyle name="Normal 4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2" xfId="133"/>
    <cellStyle name="Normal 4 2 10" xfId="134"/>
    <cellStyle name="Normal 4 2 11" xfId="135"/>
    <cellStyle name="Normal 4 2 12" xfId="136"/>
    <cellStyle name="Normal 4 2 13" xfId="137"/>
    <cellStyle name="Normal 4 2 14" xfId="138"/>
    <cellStyle name="Normal 4 2 15" xfId="139"/>
    <cellStyle name="Normal 4 2 16" xfId="140"/>
    <cellStyle name="Normal 4 2 17" xfId="141"/>
    <cellStyle name="Normal 4 2 18" xfId="142"/>
    <cellStyle name="Normal 4 2 19" xfId="143"/>
    <cellStyle name="Normal 4 2 2" xfId="144"/>
    <cellStyle name="Normal 4 2 3" xfId="145"/>
    <cellStyle name="Normal 4 2 4" xfId="146"/>
    <cellStyle name="Normal 4 2 5" xfId="147"/>
    <cellStyle name="Normal 4 2 6" xfId="148"/>
    <cellStyle name="Normal 4 2 7" xfId="149"/>
    <cellStyle name="Normal 4 2 8" xfId="150"/>
    <cellStyle name="Normal 4 2 9" xfId="151"/>
    <cellStyle name="Normal 4 3" xfId="152"/>
    <cellStyle name="Normal 4 3 10" xfId="153"/>
    <cellStyle name="Normal 4 3 11" xfId="154"/>
    <cellStyle name="Normal 4 3 12" xfId="155"/>
    <cellStyle name="Normal 4 3 13" xfId="156"/>
    <cellStyle name="Normal 4 3 14" xfId="157"/>
    <cellStyle name="Normal 4 3 15" xfId="158"/>
    <cellStyle name="Normal 4 3 16" xfId="159"/>
    <cellStyle name="Normal 4 3 17" xfId="160"/>
    <cellStyle name="Normal 4 3 18" xfId="161"/>
    <cellStyle name="Normal 4 3 2" xfId="162"/>
    <cellStyle name="Normal 4 3 3" xfId="163"/>
    <cellStyle name="Normal 4 3 4" xfId="164"/>
    <cellStyle name="Normal 4 3 5" xfId="165"/>
    <cellStyle name="Normal 4 3 6" xfId="166"/>
    <cellStyle name="Normal 4 3 7" xfId="167"/>
    <cellStyle name="Normal 4 3 8" xfId="168"/>
    <cellStyle name="Normal 4 3 9" xfId="169"/>
    <cellStyle name="Normal 4 4" xfId="170"/>
    <cellStyle name="Normal 4 5" xfId="171"/>
    <cellStyle name="Normal 4 6" xfId="172"/>
    <cellStyle name="Normal 4 7" xfId="173"/>
    <cellStyle name="Normal 4 8" xfId="174"/>
    <cellStyle name="Normal 4 9" xfId="175"/>
    <cellStyle name="Normal 5" xfId="176"/>
    <cellStyle name="Normal 5 2" xfId="177"/>
    <cellStyle name="Normal 5 2 2" xfId="178"/>
    <cellStyle name="Normal 5 2 3" xfId="179"/>
    <cellStyle name="Normal 5 3" xfId="180"/>
    <cellStyle name="Normal 6" xfId="181"/>
    <cellStyle name="Normal 6 10" xfId="182"/>
    <cellStyle name="Normal 6 11" xfId="183"/>
    <cellStyle name="Normal 6 12" xfId="184"/>
    <cellStyle name="Normal 6 13" xfId="185"/>
    <cellStyle name="Normal 6 14" xfId="186"/>
    <cellStyle name="Normal 6 15" xfId="187"/>
    <cellStyle name="Normal 6 16" xfId="188"/>
    <cellStyle name="Normal 6 17" xfId="189"/>
    <cellStyle name="Normal 6 18" xfId="190"/>
    <cellStyle name="Normal 6 2" xfId="191"/>
    <cellStyle name="Normal 6 2 2" xfId="192"/>
    <cellStyle name="Normal 6 3" xfId="193"/>
    <cellStyle name="Normal 6 3 2" xfId="194"/>
    <cellStyle name="Normal 6 4" xfId="195"/>
    <cellStyle name="Normal 6 5" xfId="196"/>
    <cellStyle name="Normal 6 6" xfId="197"/>
    <cellStyle name="Normal 6 7" xfId="198"/>
    <cellStyle name="Normal 6 8" xfId="199"/>
    <cellStyle name="Normal 6 9" xfId="200"/>
    <cellStyle name="Normal 7" xfId="201"/>
    <cellStyle name="Normal 7 10" xfId="202"/>
    <cellStyle name="Normal 7 11" xfId="203"/>
    <cellStyle name="Normal 7 12" xfId="204"/>
    <cellStyle name="Normal 7 13" xfId="205"/>
    <cellStyle name="Normal 7 14" xfId="206"/>
    <cellStyle name="Normal 7 15" xfId="207"/>
    <cellStyle name="Normal 7 16" xfId="208"/>
    <cellStyle name="Normal 7 17" xfId="209"/>
    <cellStyle name="Normal 7 18" xfId="210"/>
    <cellStyle name="Normal 7 19" xfId="211"/>
    <cellStyle name="Normal 7 2" xfId="212"/>
    <cellStyle name="Normal 7 2 2" xfId="213"/>
    <cellStyle name="Normal 7 3" xfId="214"/>
    <cellStyle name="Normal 7 4" xfId="215"/>
    <cellStyle name="Normal 7 5" xfId="216"/>
    <cellStyle name="Normal 7 6" xfId="217"/>
    <cellStyle name="Normal 7 7" xfId="218"/>
    <cellStyle name="Normal 7 8" xfId="219"/>
    <cellStyle name="Normal 7 9" xfId="220"/>
    <cellStyle name="Normal 8" xfId="221"/>
    <cellStyle name="Normal 8 2" xfId="222"/>
    <cellStyle name="Normal 8 2 2" xfId="223"/>
    <cellStyle name="Normal 9" xfId="224"/>
    <cellStyle name="Normal 9 2" xfId="225"/>
    <cellStyle name="Nota" xfId="226"/>
    <cellStyle name="Percent" xfId="227"/>
    <cellStyle name="Saída" xfId="228"/>
    <cellStyle name="Comma [0]" xfId="229"/>
    <cellStyle name="Texto de Aviso" xfId="230"/>
    <cellStyle name="Texto Explicativo" xfId="231"/>
    <cellStyle name="Título" xfId="232"/>
    <cellStyle name="Título 1" xfId="233"/>
    <cellStyle name="Título 2" xfId="234"/>
    <cellStyle name="Título 3" xfId="235"/>
    <cellStyle name="Título 4" xfId="236"/>
    <cellStyle name="Total" xfId="237"/>
    <cellStyle name="Comma" xfId="238"/>
    <cellStyle name="Vírgula 2" xfId="239"/>
    <cellStyle name="Vírgula 3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66675</xdr:rowOff>
    </xdr:from>
    <xdr:to>
      <xdr:col>2</xdr:col>
      <xdr:colOff>733425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66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9</xdr:row>
      <xdr:rowOff>47625</xdr:rowOff>
    </xdr:from>
    <xdr:to>
      <xdr:col>8</xdr:col>
      <xdr:colOff>304800</xdr:colOff>
      <xdr:row>23</xdr:row>
      <xdr:rowOff>38100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924050"/>
          <a:ext cx="78486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3</xdr:col>
      <xdr:colOff>85725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85725</xdr:rowOff>
    </xdr:from>
    <xdr:to>
      <xdr:col>2</xdr:col>
      <xdr:colOff>790575</xdr:colOff>
      <xdr:row>1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5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47625</xdr:rowOff>
    </xdr:from>
    <xdr:to>
      <xdr:col>2</xdr:col>
      <xdr:colOff>561975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76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3200400</xdr:colOff>
      <xdr:row>0</xdr:row>
      <xdr:rowOff>19050</xdr:rowOff>
    </xdr:from>
    <xdr:to>
      <xdr:col>2</xdr:col>
      <xdr:colOff>400050</xdr:colOff>
      <xdr:row>1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0</xdr:rowOff>
    </xdr:from>
    <xdr:to>
      <xdr:col>2</xdr:col>
      <xdr:colOff>923925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723900</xdr:colOff>
      <xdr:row>1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609600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47625</xdr:rowOff>
    </xdr:from>
    <xdr:to>
      <xdr:col>3</xdr:col>
      <xdr:colOff>390525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66675</xdr:rowOff>
    </xdr:from>
    <xdr:to>
      <xdr:col>2</xdr:col>
      <xdr:colOff>781050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667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47625</xdr:rowOff>
    </xdr:from>
    <xdr:to>
      <xdr:col>2</xdr:col>
      <xdr:colOff>895350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76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28575</xdr:rowOff>
    </xdr:from>
    <xdr:to>
      <xdr:col>3</xdr:col>
      <xdr:colOff>152400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5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28</xdr:row>
      <xdr:rowOff>47625</xdr:rowOff>
    </xdr:from>
    <xdr:to>
      <xdr:col>15</xdr:col>
      <xdr:colOff>390525</xdr:colOff>
      <xdr:row>42</xdr:row>
      <xdr:rowOff>47625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695950"/>
          <a:ext cx="11020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28575</xdr:rowOff>
    </xdr:from>
    <xdr:to>
      <xdr:col>2</xdr:col>
      <xdr:colOff>781050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5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1</xdr:col>
      <xdr:colOff>3686175</xdr:colOff>
      <xdr:row>1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76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76200</xdr:rowOff>
    </xdr:from>
    <xdr:to>
      <xdr:col>2</xdr:col>
      <xdr:colOff>685800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62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85725</xdr:rowOff>
    </xdr:from>
    <xdr:to>
      <xdr:col>3</xdr:col>
      <xdr:colOff>85725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85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114300</xdr:rowOff>
    </xdr:from>
    <xdr:to>
      <xdr:col>2</xdr:col>
      <xdr:colOff>828675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143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123825</xdr:rowOff>
    </xdr:from>
    <xdr:to>
      <xdr:col>2</xdr:col>
      <xdr:colOff>400050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38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85725</xdr:rowOff>
    </xdr:from>
    <xdr:to>
      <xdr:col>2</xdr:col>
      <xdr:colOff>428625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5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809625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7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28575</xdr:rowOff>
    </xdr:from>
    <xdr:to>
      <xdr:col>14</xdr:col>
      <xdr:colOff>466725</xdr:colOff>
      <xdr:row>38</xdr:row>
      <xdr:rowOff>28575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886325"/>
          <a:ext cx="109061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66675</xdr:rowOff>
    </xdr:from>
    <xdr:to>
      <xdr:col>3</xdr:col>
      <xdr:colOff>47625</xdr:colOff>
      <xdr:row>1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667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142875</xdr:rowOff>
    </xdr:from>
    <xdr:to>
      <xdr:col>14</xdr:col>
      <xdr:colOff>323850</xdr:colOff>
      <xdr:row>29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24200"/>
          <a:ext cx="110394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66675</xdr:rowOff>
    </xdr:from>
    <xdr:to>
      <xdr:col>3</xdr:col>
      <xdr:colOff>266700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19050</xdr:rowOff>
    </xdr:from>
    <xdr:to>
      <xdr:col>2</xdr:col>
      <xdr:colOff>1000125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66675</xdr:rowOff>
    </xdr:from>
    <xdr:to>
      <xdr:col>2</xdr:col>
      <xdr:colOff>781050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66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9525</xdr:rowOff>
    </xdr:from>
    <xdr:to>
      <xdr:col>2</xdr:col>
      <xdr:colOff>180975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47625</xdr:rowOff>
    </xdr:from>
    <xdr:to>
      <xdr:col>2</xdr:col>
      <xdr:colOff>742950</xdr:colOff>
      <xdr:row>1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762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70" zoomScaleNormal="70" zoomScalePageLayoutView="0" workbookViewId="0" topLeftCell="A1">
      <selection activeCell="L20" sqref="L20"/>
    </sheetView>
  </sheetViews>
  <sheetFormatPr defaultColWidth="9.140625" defaultRowHeight="15"/>
  <cols>
    <col min="2" max="2" width="38.00390625" style="0" customWidth="1"/>
    <col min="3" max="3" width="13.421875" style="0" customWidth="1"/>
    <col min="4" max="4" width="9.57421875" style="0" bestFit="1" customWidth="1"/>
    <col min="5" max="5" width="11.7109375" style="0" customWidth="1"/>
    <col min="6" max="6" width="11.7109375" style="186" customWidth="1"/>
    <col min="7" max="8" width="14.00390625" style="331" customWidth="1"/>
    <col min="9" max="10" width="15.00390625" style="331" customWidth="1"/>
    <col min="11" max="11" width="17.421875" style="331" bestFit="1" customWidth="1"/>
    <col min="12" max="12" width="17.421875" style="331" customWidth="1"/>
    <col min="13" max="13" width="11.421875" style="0" bestFit="1" customWidth="1"/>
  </cols>
  <sheetData>
    <row r="1" spans="1:14" s="2" customFormat="1" ht="20.25">
      <c r="A1" s="2" t="s">
        <v>62</v>
      </c>
      <c r="B1" s="3"/>
      <c r="C1" s="3"/>
      <c r="M1" s="32"/>
      <c r="N1" s="17"/>
    </row>
    <row r="2" spans="1:14" s="1" customFormat="1" ht="18">
      <c r="A2" s="1" t="s">
        <v>60</v>
      </c>
      <c r="B2" s="4"/>
      <c r="C2" s="4"/>
      <c r="M2" s="33"/>
      <c r="N2" s="18"/>
    </row>
    <row r="3" spans="2:18" s="163" customFormat="1" ht="15">
      <c r="B3" s="169"/>
      <c r="C3" s="169"/>
      <c r="D3" s="243" t="s">
        <v>61</v>
      </c>
      <c r="E3" s="264" t="s">
        <v>114</v>
      </c>
      <c r="F3" s="265" t="s">
        <v>139</v>
      </c>
      <c r="G3" s="328" t="s">
        <v>195</v>
      </c>
      <c r="H3" s="387" t="s">
        <v>209</v>
      </c>
      <c r="I3" s="419" t="s">
        <v>227</v>
      </c>
      <c r="J3" s="420" t="s">
        <v>245</v>
      </c>
      <c r="K3" s="486" t="s">
        <v>258</v>
      </c>
      <c r="L3" s="603" t="s">
        <v>269</v>
      </c>
      <c r="M3" s="416" t="s">
        <v>16</v>
      </c>
      <c r="N3" s="105"/>
      <c r="O3" s="105"/>
      <c r="P3" s="105"/>
      <c r="Q3" s="105"/>
      <c r="R3" s="105"/>
    </row>
    <row r="4" spans="1:18" s="16" customFormat="1" ht="15.75">
      <c r="A4" s="6" t="s">
        <v>1</v>
      </c>
      <c r="B4" s="7" t="s">
        <v>0</v>
      </c>
      <c r="C4" s="15" t="s">
        <v>2</v>
      </c>
      <c r="D4" s="100">
        <v>40982</v>
      </c>
      <c r="E4" s="9"/>
      <c r="F4" s="9"/>
      <c r="G4" s="9"/>
      <c r="H4" s="9"/>
      <c r="I4" s="9">
        <v>42273</v>
      </c>
      <c r="J4" s="9"/>
      <c r="K4" s="9"/>
      <c r="L4" s="9"/>
      <c r="M4" s="38" t="s">
        <v>4</v>
      </c>
      <c r="N4" s="69"/>
      <c r="O4" s="69"/>
      <c r="P4" s="69"/>
      <c r="Q4" s="69"/>
      <c r="R4" s="69"/>
    </row>
    <row r="5" spans="1:18" s="16" customFormat="1" ht="15.75">
      <c r="A5" s="22">
        <v>1</v>
      </c>
      <c r="B5" s="240" t="s">
        <v>112</v>
      </c>
      <c r="C5" s="240" t="s">
        <v>192</v>
      </c>
      <c r="D5" s="201">
        <v>5</v>
      </c>
      <c r="E5" s="560"/>
      <c r="F5" s="191">
        <v>5</v>
      </c>
      <c r="G5" s="560"/>
      <c r="H5" s="560"/>
      <c r="I5" s="191">
        <v>6</v>
      </c>
      <c r="J5" s="191"/>
      <c r="K5" s="191"/>
      <c r="L5" s="191"/>
      <c r="M5" s="112">
        <f>SUM(D5:I5)</f>
        <v>16</v>
      </c>
      <c r="N5" s="69"/>
      <c r="O5" s="69"/>
      <c r="P5" s="69"/>
      <c r="Q5" s="69"/>
      <c r="R5" s="69"/>
    </row>
    <row r="6" spans="1:18" s="16" customFormat="1" ht="15.75">
      <c r="A6" s="22">
        <v>2</v>
      </c>
      <c r="B6" s="422" t="s">
        <v>226</v>
      </c>
      <c r="C6" s="423" t="s">
        <v>31</v>
      </c>
      <c r="D6" s="201"/>
      <c r="E6" s="70"/>
      <c r="F6" s="70"/>
      <c r="G6" s="70"/>
      <c r="H6" s="70"/>
      <c r="I6" s="70">
        <v>1</v>
      </c>
      <c r="J6" s="70"/>
      <c r="K6" s="70"/>
      <c r="L6" s="70"/>
      <c r="M6" s="112">
        <f>SUM(D6:I6)</f>
        <v>1</v>
      </c>
      <c r="N6" s="69"/>
      <c r="O6" s="69"/>
      <c r="P6" s="69"/>
      <c r="Q6" s="69"/>
      <c r="R6" s="69"/>
    </row>
    <row r="7" spans="1:18" s="16" customFormat="1" ht="15.75">
      <c r="A7" s="22">
        <f>(A6+1)</f>
        <v>3</v>
      </c>
      <c r="B7" s="141"/>
      <c r="C7" s="137"/>
      <c r="D7" s="559"/>
      <c r="E7" s="560"/>
      <c r="F7" s="560"/>
      <c r="G7" s="151"/>
      <c r="H7" s="151"/>
      <c r="I7" s="151"/>
      <c r="J7" s="151"/>
      <c r="K7" s="151"/>
      <c r="L7" s="151"/>
      <c r="M7" s="112">
        <f>SUM(D7:I7)</f>
        <v>0</v>
      </c>
      <c r="N7" s="69"/>
      <c r="O7" s="69"/>
      <c r="P7" s="69"/>
      <c r="Q7" s="69"/>
      <c r="R7" s="69"/>
    </row>
    <row r="8" spans="1:15" s="163" customFormat="1" ht="15.75">
      <c r="A8" s="113"/>
      <c r="B8" s="71" t="s">
        <v>259</v>
      </c>
      <c r="C8" s="66"/>
      <c r="F8" s="186"/>
      <c r="G8" s="331"/>
      <c r="H8" s="331"/>
      <c r="I8" s="331"/>
      <c r="J8" s="331"/>
      <c r="K8" s="331"/>
      <c r="L8" s="331"/>
      <c r="M8" s="37"/>
      <c r="N8" s="105"/>
      <c r="O8" s="105"/>
    </row>
    <row r="9" spans="1:15" s="163" customFormat="1" ht="15.75">
      <c r="A9" s="104"/>
      <c r="B9" s="71"/>
      <c r="C9" s="66"/>
      <c r="F9" s="186"/>
      <c r="G9" s="331"/>
      <c r="H9" s="331"/>
      <c r="I9" s="331"/>
      <c r="J9" s="331"/>
      <c r="K9" s="331"/>
      <c r="L9" s="331"/>
      <c r="M9" s="37"/>
      <c r="N9" s="37"/>
      <c r="O9" s="105"/>
    </row>
    <row r="10" spans="2:15" s="163" customFormat="1" ht="15">
      <c r="B10" s="164"/>
      <c r="C10" s="66"/>
      <c r="F10" s="186"/>
      <c r="G10" s="331"/>
      <c r="H10" s="331"/>
      <c r="I10" s="331"/>
      <c r="J10" s="331"/>
      <c r="K10" s="331"/>
      <c r="L10" s="331"/>
      <c r="M10" s="37"/>
      <c r="N10" s="37"/>
      <c r="O10" s="105"/>
    </row>
    <row r="11" spans="2:15" s="163" customFormat="1" ht="15">
      <c r="B11" s="164"/>
      <c r="C11" s="66"/>
      <c r="D11" s="105"/>
      <c r="E11" s="105"/>
      <c r="F11" s="105"/>
      <c r="G11" s="105"/>
      <c r="H11" s="105"/>
      <c r="I11" s="105"/>
      <c r="J11" s="105"/>
      <c r="K11" s="105"/>
      <c r="L11" s="105"/>
      <c r="M11" s="37"/>
      <c r="N11" s="37"/>
      <c r="O11" s="105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="60" zoomScaleNormal="60" zoomScalePageLayoutView="0" workbookViewId="0" topLeftCell="A1">
      <selection activeCell="A6" sqref="A6"/>
    </sheetView>
  </sheetViews>
  <sheetFormatPr defaultColWidth="9.140625" defaultRowHeight="15"/>
  <cols>
    <col min="1" max="1" width="8.7109375" style="0" customWidth="1"/>
    <col min="2" max="2" width="43.140625" style="0" customWidth="1"/>
    <col min="3" max="3" width="16.7109375" style="0" customWidth="1"/>
    <col min="4" max="7" width="8.7109375" style="0" customWidth="1"/>
    <col min="8" max="9" width="8.7109375" style="186" customWidth="1"/>
    <col min="10" max="10" width="11.421875" style="331" customWidth="1"/>
    <col min="11" max="21" width="8.7109375" style="331" customWidth="1"/>
    <col min="22" max="22" width="17.00390625" style="82" bestFit="1" customWidth="1"/>
    <col min="23" max="23" width="12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48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5" t="s">
        <v>3</v>
      </c>
      <c r="X3" s="656"/>
    </row>
    <row r="4" spans="1:24" ht="15">
      <c r="A4" s="6" t="s">
        <v>1</v>
      </c>
      <c r="B4" s="7" t="s">
        <v>0</v>
      </c>
      <c r="C4" s="15" t="s">
        <v>2</v>
      </c>
      <c r="D4" s="100">
        <v>40982</v>
      </c>
      <c r="E4" s="10">
        <v>40983</v>
      </c>
      <c r="F4" s="9"/>
      <c r="G4" s="9"/>
      <c r="H4" s="9"/>
      <c r="I4" s="9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  <c r="X4" s="42" t="s">
        <v>5</v>
      </c>
    </row>
    <row r="5" spans="1:24" s="28" customFormat="1" ht="15">
      <c r="A5" s="450">
        <v>1</v>
      </c>
      <c r="B5" s="601" t="s">
        <v>264</v>
      </c>
      <c r="C5" s="358" t="s">
        <v>51</v>
      </c>
      <c r="D5" s="343">
        <v>9</v>
      </c>
      <c r="E5" s="529">
        <v>1</v>
      </c>
      <c r="F5" s="336">
        <v>7</v>
      </c>
      <c r="G5" s="336">
        <v>7</v>
      </c>
      <c r="H5" s="336">
        <v>12</v>
      </c>
      <c r="I5" s="336">
        <v>8</v>
      </c>
      <c r="J5" s="336">
        <v>10.66</v>
      </c>
      <c r="K5" s="539">
        <v>2</v>
      </c>
      <c r="L5" s="336">
        <v>7.33</v>
      </c>
      <c r="M5" s="539">
        <v>1</v>
      </c>
      <c r="N5" s="539">
        <v>2</v>
      </c>
      <c r="O5" s="336">
        <v>5</v>
      </c>
      <c r="P5" s="336">
        <v>5</v>
      </c>
      <c r="Q5" s="336">
        <v>8</v>
      </c>
      <c r="R5" s="539">
        <v>4</v>
      </c>
      <c r="S5" s="539">
        <v>4</v>
      </c>
      <c r="T5" s="348">
        <v>14</v>
      </c>
      <c r="U5" s="348">
        <v>16</v>
      </c>
      <c r="V5" s="337"/>
      <c r="W5" s="394">
        <f aca="true" t="shared" si="0" ref="W5:W24">SUM(D5:V5)</f>
        <v>122.99</v>
      </c>
      <c r="X5" s="226">
        <f>SUM(D5:V5)-4+4+2+1+2+1</f>
        <v>128.99</v>
      </c>
    </row>
    <row r="6" spans="1:24" s="28" customFormat="1" ht="15">
      <c r="A6" s="450">
        <v>2</v>
      </c>
      <c r="B6" s="393" t="s">
        <v>211</v>
      </c>
      <c r="C6" s="404" t="s">
        <v>51</v>
      </c>
      <c r="D6" s="382"/>
      <c r="E6" s="536"/>
      <c r="F6" s="496"/>
      <c r="G6" s="496"/>
      <c r="H6" s="496"/>
      <c r="I6" s="496"/>
      <c r="J6" s="496"/>
      <c r="K6" s="167">
        <v>4</v>
      </c>
      <c r="L6" s="167">
        <v>7.33</v>
      </c>
      <c r="M6" s="167">
        <v>4</v>
      </c>
      <c r="N6" s="167">
        <v>6</v>
      </c>
      <c r="O6" s="167">
        <v>3</v>
      </c>
      <c r="P6" s="167">
        <v>8</v>
      </c>
      <c r="Q6" s="167">
        <v>5</v>
      </c>
      <c r="R6" s="167">
        <v>2</v>
      </c>
      <c r="S6" s="167">
        <v>6</v>
      </c>
      <c r="T6" s="202">
        <v>20</v>
      </c>
      <c r="U6" s="202">
        <v>22</v>
      </c>
      <c r="V6" s="114"/>
      <c r="W6" s="394">
        <f t="shared" si="0"/>
        <v>87.33</v>
      </c>
      <c r="X6" s="226">
        <f aca="true" t="shared" si="1" ref="X6:X24">SUM(D6:V6)</f>
        <v>87.33</v>
      </c>
    </row>
    <row r="7" spans="1:24" s="28" customFormat="1" ht="15">
      <c r="A7" s="166">
        <v>3</v>
      </c>
      <c r="B7" s="341" t="s">
        <v>162</v>
      </c>
      <c r="C7" s="344" t="s">
        <v>30</v>
      </c>
      <c r="D7" s="535"/>
      <c r="E7" s="534"/>
      <c r="F7" s="530"/>
      <c r="G7" s="530"/>
      <c r="H7" s="348">
        <v>4</v>
      </c>
      <c r="I7" s="348">
        <v>2</v>
      </c>
      <c r="J7" s="348">
        <v>5</v>
      </c>
      <c r="K7" s="348">
        <v>10.5</v>
      </c>
      <c r="L7" s="539"/>
      <c r="M7" s="539"/>
      <c r="N7" s="348">
        <v>9</v>
      </c>
      <c r="O7" s="348">
        <v>8</v>
      </c>
      <c r="P7" s="348">
        <v>1</v>
      </c>
      <c r="Q7" s="348">
        <v>1</v>
      </c>
      <c r="R7" s="348">
        <v>6</v>
      </c>
      <c r="S7" s="348">
        <v>9</v>
      </c>
      <c r="T7" s="348">
        <v>6</v>
      </c>
      <c r="U7" s="348">
        <v>12</v>
      </c>
      <c r="V7" s="347"/>
      <c r="W7" s="394">
        <f t="shared" si="0"/>
        <v>73.5</v>
      </c>
      <c r="X7" s="226">
        <f t="shared" si="1"/>
        <v>73.5</v>
      </c>
    </row>
    <row r="8" spans="1:24" s="28" customFormat="1" ht="15">
      <c r="A8" s="450">
        <v>4</v>
      </c>
      <c r="B8" s="341" t="s">
        <v>161</v>
      </c>
      <c r="C8" s="344" t="s">
        <v>50</v>
      </c>
      <c r="D8" s="535"/>
      <c r="E8" s="534"/>
      <c r="F8" s="530"/>
      <c r="G8" s="530"/>
      <c r="H8" s="348">
        <v>7</v>
      </c>
      <c r="I8" s="348">
        <v>11</v>
      </c>
      <c r="J8" s="336">
        <v>10.66</v>
      </c>
      <c r="K8" s="348">
        <v>5.33</v>
      </c>
      <c r="L8" s="348">
        <v>7.33</v>
      </c>
      <c r="M8" s="348">
        <v>7</v>
      </c>
      <c r="N8" s="539"/>
      <c r="O8" s="348"/>
      <c r="P8" s="348">
        <v>3</v>
      </c>
      <c r="Q8" s="348">
        <v>3</v>
      </c>
      <c r="R8" s="539"/>
      <c r="S8" s="348"/>
      <c r="T8" s="348">
        <v>10</v>
      </c>
      <c r="U8" s="348">
        <v>6</v>
      </c>
      <c r="V8" s="347"/>
      <c r="W8" s="394">
        <f t="shared" si="0"/>
        <v>70.32</v>
      </c>
      <c r="X8" s="226">
        <f t="shared" si="1"/>
        <v>70.32</v>
      </c>
    </row>
    <row r="9" spans="1:24" s="28" customFormat="1" ht="15">
      <c r="A9" s="166">
        <v>5</v>
      </c>
      <c r="B9" s="341" t="s">
        <v>166</v>
      </c>
      <c r="C9" s="359" t="s">
        <v>51</v>
      </c>
      <c r="D9" s="357"/>
      <c r="E9" s="350"/>
      <c r="F9" s="351"/>
      <c r="G9" s="351"/>
      <c r="H9" s="351"/>
      <c r="I9" s="351">
        <v>3</v>
      </c>
      <c r="J9" s="336">
        <v>10.66</v>
      </c>
      <c r="K9" s="351">
        <v>5.33</v>
      </c>
      <c r="L9" s="351">
        <v>2.5</v>
      </c>
      <c r="M9" s="540"/>
      <c r="N9" s="540"/>
      <c r="O9" s="540"/>
      <c r="P9" s="540"/>
      <c r="Q9" s="540"/>
      <c r="R9" s="351">
        <v>9</v>
      </c>
      <c r="S9" s="351">
        <v>2</v>
      </c>
      <c r="T9" s="351">
        <v>4</v>
      </c>
      <c r="U9" s="351">
        <v>4</v>
      </c>
      <c r="V9" s="338"/>
      <c r="W9" s="394">
        <f t="shared" si="0"/>
        <v>40.49</v>
      </c>
      <c r="X9" s="226">
        <f t="shared" si="1"/>
        <v>40.49</v>
      </c>
    </row>
    <row r="10" spans="1:24" s="28" customFormat="1" ht="15">
      <c r="A10" s="166">
        <v>6</v>
      </c>
      <c r="B10" s="341" t="s">
        <v>163</v>
      </c>
      <c r="C10" s="359" t="s">
        <v>32</v>
      </c>
      <c r="D10" s="357"/>
      <c r="E10" s="350"/>
      <c r="F10" s="351"/>
      <c r="G10" s="351"/>
      <c r="H10" s="351">
        <v>3</v>
      </c>
      <c r="I10" s="351">
        <v>6</v>
      </c>
      <c r="J10" s="336">
        <v>10.66</v>
      </c>
      <c r="K10" s="351">
        <v>5.33</v>
      </c>
      <c r="L10" s="351"/>
      <c r="M10" s="540"/>
      <c r="N10" s="540"/>
      <c r="O10" s="540"/>
      <c r="P10" s="540"/>
      <c r="Q10" s="540"/>
      <c r="R10" s="351"/>
      <c r="S10" s="351"/>
      <c r="T10" s="351"/>
      <c r="U10" s="351"/>
      <c r="V10" s="338"/>
      <c r="W10" s="394">
        <f t="shared" si="0"/>
        <v>24.990000000000002</v>
      </c>
      <c r="X10" s="226">
        <f t="shared" si="1"/>
        <v>24.990000000000002</v>
      </c>
    </row>
    <row r="11" spans="1:24" s="28" customFormat="1" ht="15">
      <c r="A11" s="166">
        <v>7</v>
      </c>
      <c r="B11" s="469" t="s">
        <v>200</v>
      </c>
      <c r="C11" s="344" t="s">
        <v>50</v>
      </c>
      <c r="D11" s="345"/>
      <c r="E11" s="346"/>
      <c r="F11" s="347"/>
      <c r="G11" s="347"/>
      <c r="H11" s="347"/>
      <c r="I11" s="347"/>
      <c r="J11" s="336">
        <v>10.66</v>
      </c>
      <c r="K11" s="348">
        <v>10.5</v>
      </c>
      <c r="L11" s="348"/>
      <c r="M11" s="539"/>
      <c r="N11" s="539"/>
      <c r="O11" s="539"/>
      <c r="P11" s="539"/>
      <c r="Q11" s="539"/>
      <c r="R11" s="348"/>
      <c r="S11" s="348"/>
      <c r="T11" s="348"/>
      <c r="U11" s="348"/>
      <c r="V11" s="347"/>
      <c r="W11" s="394">
        <f t="shared" si="0"/>
        <v>21.16</v>
      </c>
      <c r="X11" s="226">
        <f t="shared" si="1"/>
        <v>21.16</v>
      </c>
    </row>
    <row r="12" spans="1:24" s="28" customFormat="1" ht="15">
      <c r="A12" s="166">
        <v>8</v>
      </c>
      <c r="B12" s="469" t="s">
        <v>201</v>
      </c>
      <c r="C12" s="359" t="s">
        <v>32</v>
      </c>
      <c r="D12" s="465"/>
      <c r="E12" s="392"/>
      <c r="F12" s="342"/>
      <c r="G12" s="342"/>
      <c r="H12" s="342"/>
      <c r="I12" s="342"/>
      <c r="J12" s="355">
        <v>10.66</v>
      </c>
      <c r="K12" s="538"/>
      <c r="L12" s="355">
        <v>7.33</v>
      </c>
      <c r="M12" s="538"/>
      <c r="N12" s="538"/>
      <c r="O12" s="538"/>
      <c r="P12" s="538"/>
      <c r="Q12" s="538"/>
      <c r="R12" s="342"/>
      <c r="S12" s="342"/>
      <c r="T12" s="537"/>
      <c r="U12" s="537"/>
      <c r="V12" s="342"/>
      <c r="W12" s="394">
        <f t="shared" si="0"/>
        <v>17.990000000000002</v>
      </c>
      <c r="X12" s="226">
        <f t="shared" si="1"/>
        <v>17.990000000000002</v>
      </c>
    </row>
    <row r="13" spans="1:24" s="28" customFormat="1" ht="15">
      <c r="A13" s="442">
        <v>9</v>
      </c>
      <c r="B13" s="339" t="s">
        <v>91</v>
      </c>
      <c r="C13" s="358" t="s">
        <v>32</v>
      </c>
      <c r="D13" s="343">
        <v>6</v>
      </c>
      <c r="E13" s="335">
        <v>7</v>
      </c>
      <c r="F13" s="336"/>
      <c r="G13" s="336"/>
      <c r="H13" s="336"/>
      <c r="I13" s="336"/>
      <c r="J13" s="336"/>
      <c r="K13" s="336"/>
      <c r="L13" s="539"/>
      <c r="M13" s="539"/>
      <c r="N13" s="539"/>
      <c r="O13" s="539"/>
      <c r="P13" s="539"/>
      <c r="Q13" s="539"/>
      <c r="R13" s="348"/>
      <c r="S13" s="348"/>
      <c r="T13" s="348"/>
      <c r="U13" s="348"/>
      <c r="V13" s="337"/>
      <c r="W13" s="394">
        <f t="shared" si="0"/>
        <v>13</v>
      </c>
      <c r="X13" s="226">
        <f t="shared" si="1"/>
        <v>13</v>
      </c>
    </row>
    <row r="14" spans="1:24" s="28" customFormat="1" ht="15">
      <c r="A14" s="442">
        <v>10</v>
      </c>
      <c r="B14" s="340" t="s">
        <v>92</v>
      </c>
      <c r="C14" s="358" t="s">
        <v>32</v>
      </c>
      <c r="D14" s="343">
        <v>4</v>
      </c>
      <c r="E14" s="335">
        <v>4</v>
      </c>
      <c r="F14" s="336"/>
      <c r="G14" s="336"/>
      <c r="H14" s="336">
        <v>5</v>
      </c>
      <c r="I14" s="336"/>
      <c r="J14" s="336"/>
      <c r="K14" s="336"/>
      <c r="L14" s="539"/>
      <c r="M14" s="539"/>
      <c r="N14" s="539"/>
      <c r="O14" s="539"/>
      <c r="P14" s="539"/>
      <c r="Q14" s="539"/>
      <c r="R14" s="348"/>
      <c r="S14" s="348"/>
      <c r="T14" s="348"/>
      <c r="U14" s="348"/>
      <c r="V14" s="337"/>
      <c r="W14" s="394">
        <f t="shared" si="0"/>
        <v>13</v>
      </c>
      <c r="X14" s="226">
        <f t="shared" si="1"/>
        <v>13</v>
      </c>
    </row>
    <row r="15" spans="1:24" s="28" customFormat="1" ht="15">
      <c r="A15" s="442">
        <v>11</v>
      </c>
      <c r="B15" s="341" t="s">
        <v>159</v>
      </c>
      <c r="C15" s="344" t="s">
        <v>160</v>
      </c>
      <c r="D15" s="347"/>
      <c r="E15" s="346"/>
      <c r="F15" s="347"/>
      <c r="G15" s="347"/>
      <c r="H15" s="348">
        <v>9</v>
      </c>
      <c r="I15" s="348">
        <v>4</v>
      </c>
      <c r="J15" s="348"/>
      <c r="K15" s="348"/>
      <c r="L15" s="539"/>
      <c r="M15" s="539"/>
      <c r="N15" s="539"/>
      <c r="O15" s="539"/>
      <c r="P15" s="539"/>
      <c r="Q15" s="539"/>
      <c r="R15" s="348"/>
      <c r="S15" s="348"/>
      <c r="T15" s="348"/>
      <c r="U15" s="348"/>
      <c r="V15" s="347"/>
      <c r="W15" s="394">
        <f t="shared" si="0"/>
        <v>13</v>
      </c>
      <c r="X15" s="226">
        <f t="shared" si="1"/>
        <v>13</v>
      </c>
    </row>
    <row r="16" spans="1:24" s="28" customFormat="1" ht="15">
      <c r="A16" s="442">
        <v>12</v>
      </c>
      <c r="B16" s="542" t="s">
        <v>260</v>
      </c>
      <c r="C16" s="617" t="s">
        <v>50</v>
      </c>
      <c r="D16" s="531"/>
      <c r="E16" s="618"/>
      <c r="F16" s="531"/>
      <c r="G16" s="531"/>
      <c r="H16" s="531"/>
      <c r="I16" s="531"/>
      <c r="J16" s="531"/>
      <c r="K16" s="531"/>
      <c r="L16" s="541"/>
      <c r="M16" s="541"/>
      <c r="N16" s="541"/>
      <c r="O16" s="541"/>
      <c r="P16" s="541"/>
      <c r="Q16" s="541"/>
      <c r="R16" s="531">
        <v>1</v>
      </c>
      <c r="S16" s="531"/>
      <c r="T16" s="616">
        <v>2</v>
      </c>
      <c r="U16" s="607">
        <v>8</v>
      </c>
      <c r="V16" s="114"/>
      <c r="W16" s="394">
        <f t="shared" si="0"/>
        <v>11</v>
      </c>
      <c r="X16" s="226">
        <f t="shared" si="1"/>
        <v>11</v>
      </c>
    </row>
    <row r="17" spans="1:24" s="28" customFormat="1" ht="15">
      <c r="A17" s="442">
        <v>13</v>
      </c>
      <c r="B17" s="334" t="s">
        <v>93</v>
      </c>
      <c r="C17" s="358" t="s">
        <v>32</v>
      </c>
      <c r="D17" s="352">
        <v>2</v>
      </c>
      <c r="E17" s="346"/>
      <c r="F17" s="336">
        <v>4</v>
      </c>
      <c r="G17" s="336">
        <v>4</v>
      </c>
      <c r="H17" s="336"/>
      <c r="I17" s="336"/>
      <c r="J17" s="336"/>
      <c r="K17" s="336"/>
      <c r="L17" s="539"/>
      <c r="M17" s="539"/>
      <c r="N17" s="539"/>
      <c r="O17" s="539"/>
      <c r="P17" s="539"/>
      <c r="Q17" s="539"/>
      <c r="R17" s="348"/>
      <c r="S17" s="348"/>
      <c r="T17" s="348"/>
      <c r="U17" s="348"/>
      <c r="V17" s="347"/>
      <c r="W17" s="394">
        <f t="shared" si="0"/>
        <v>10</v>
      </c>
      <c r="X17" s="226">
        <f t="shared" si="1"/>
        <v>10</v>
      </c>
    </row>
    <row r="18" spans="1:24" s="28" customFormat="1" ht="15.75">
      <c r="A18" s="442">
        <v>14</v>
      </c>
      <c r="B18" s="435" t="s">
        <v>153</v>
      </c>
      <c r="C18" s="344" t="s">
        <v>30</v>
      </c>
      <c r="D18" s="114"/>
      <c r="E18" s="390"/>
      <c r="F18" s="114"/>
      <c r="G18" s="114"/>
      <c r="H18" s="114"/>
      <c r="I18" s="114"/>
      <c r="J18" s="114"/>
      <c r="K18" s="114"/>
      <c r="L18" s="496"/>
      <c r="M18" s="496"/>
      <c r="N18" s="167">
        <v>4</v>
      </c>
      <c r="O18" s="167">
        <v>1</v>
      </c>
      <c r="P18" s="521"/>
      <c r="Q18" s="521"/>
      <c r="R18" s="521"/>
      <c r="S18" s="521"/>
      <c r="T18" s="202"/>
      <c r="U18" s="202">
        <v>2</v>
      </c>
      <c r="V18" s="114"/>
      <c r="W18" s="394">
        <f t="shared" si="0"/>
        <v>7</v>
      </c>
      <c r="X18" s="226">
        <f t="shared" si="1"/>
        <v>7</v>
      </c>
    </row>
    <row r="19" spans="1:24" s="28" customFormat="1" ht="15">
      <c r="A19" s="442">
        <v>15</v>
      </c>
      <c r="B19" s="353" t="s">
        <v>202</v>
      </c>
      <c r="C19" s="404" t="s">
        <v>32</v>
      </c>
      <c r="D19" s="342"/>
      <c r="E19" s="392"/>
      <c r="F19" s="342"/>
      <c r="G19" s="342"/>
      <c r="H19" s="342"/>
      <c r="I19" s="342"/>
      <c r="J19" s="355">
        <v>6</v>
      </c>
      <c r="K19" s="342"/>
      <c r="L19" s="538"/>
      <c r="M19" s="538"/>
      <c r="N19" s="538"/>
      <c r="O19" s="538"/>
      <c r="P19" s="538"/>
      <c r="Q19" s="538"/>
      <c r="R19" s="537"/>
      <c r="S19" s="537"/>
      <c r="T19" s="537"/>
      <c r="U19" s="537"/>
      <c r="V19" s="342"/>
      <c r="W19" s="394">
        <f t="shared" si="0"/>
        <v>6</v>
      </c>
      <c r="X19" s="226">
        <f t="shared" si="1"/>
        <v>6</v>
      </c>
    </row>
    <row r="20" spans="1:24" s="28" customFormat="1" ht="15">
      <c r="A20" s="202">
        <v>16</v>
      </c>
      <c r="B20" s="469" t="s">
        <v>203</v>
      </c>
      <c r="C20" s="469" t="s">
        <v>51</v>
      </c>
      <c r="D20" s="349"/>
      <c r="E20" s="349"/>
      <c r="F20" s="351"/>
      <c r="G20" s="351"/>
      <c r="H20" s="351"/>
      <c r="I20" s="351"/>
      <c r="J20" s="351">
        <v>4</v>
      </c>
      <c r="K20" s="351">
        <v>2</v>
      </c>
      <c r="L20" s="540"/>
      <c r="M20" s="540"/>
      <c r="N20" s="540"/>
      <c r="O20" s="540"/>
      <c r="P20" s="540"/>
      <c r="Q20" s="540"/>
      <c r="R20" s="351"/>
      <c r="S20" s="351"/>
      <c r="T20" s="351"/>
      <c r="U20" s="351"/>
      <c r="V20" s="342"/>
      <c r="W20" s="394">
        <f t="shared" si="0"/>
        <v>6</v>
      </c>
      <c r="X20" s="226">
        <f t="shared" si="1"/>
        <v>6</v>
      </c>
    </row>
    <row r="21" spans="1:24" s="28" customFormat="1" ht="15">
      <c r="A21" s="167">
        <v>17</v>
      </c>
      <c r="B21" s="341" t="s">
        <v>165</v>
      </c>
      <c r="C21" s="360" t="s">
        <v>32</v>
      </c>
      <c r="D21" s="349"/>
      <c r="E21" s="349"/>
      <c r="F21" s="351"/>
      <c r="G21" s="351"/>
      <c r="H21" s="351">
        <v>1</v>
      </c>
      <c r="I21" s="351">
        <v>1</v>
      </c>
      <c r="J21" s="351"/>
      <c r="K21" s="351"/>
      <c r="L21" s="351">
        <v>2.5</v>
      </c>
      <c r="M21" s="540"/>
      <c r="N21" s="540"/>
      <c r="O21" s="540"/>
      <c r="P21" s="540"/>
      <c r="Q21" s="540"/>
      <c r="R21" s="540"/>
      <c r="S21" s="540"/>
      <c r="T21" s="351"/>
      <c r="U21" s="351"/>
      <c r="V21" s="338"/>
      <c r="W21" s="394">
        <f t="shared" si="0"/>
        <v>4.5</v>
      </c>
      <c r="X21" s="226">
        <f t="shared" si="1"/>
        <v>4.5</v>
      </c>
    </row>
    <row r="22" spans="1:24" s="28" customFormat="1" ht="15">
      <c r="A22" s="167">
        <v>18</v>
      </c>
      <c r="B22" s="354" t="s">
        <v>127</v>
      </c>
      <c r="C22" s="361" t="s">
        <v>51</v>
      </c>
      <c r="D22" s="347"/>
      <c r="E22" s="347"/>
      <c r="F22" s="336">
        <v>1</v>
      </c>
      <c r="G22" s="336">
        <v>1</v>
      </c>
      <c r="H22" s="336"/>
      <c r="I22" s="336"/>
      <c r="J22" s="336"/>
      <c r="K22" s="336"/>
      <c r="L22" s="336">
        <v>2.5</v>
      </c>
      <c r="M22" s="539"/>
      <c r="N22" s="539"/>
      <c r="O22" s="539"/>
      <c r="P22" s="539"/>
      <c r="Q22" s="539"/>
      <c r="R22" s="539"/>
      <c r="S22" s="539"/>
      <c r="T22" s="348"/>
      <c r="U22" s="348"/>
      <c r="V22" s="347"/>
      <c r="W22" s="394">
        <f t="shared" si="0"/>
        <v>4.5</v>
      </c>
      <c r="X22" s="226">
        <f t="shared" si="1"/>
        <v>4.5</v>
      </c>
    </row>
    <row r="23" spans="1:24" s="28" customFormat="1" ht="15">
      <c r="A23" s="167">
        <v>19</v>
      </c>
      <c r="B23" s="341" t="s">
        <v>164</v>
      </c>
      <c r="C23" s="360" t="s">
        <v>32</v>
      </c>
      <c r="D23" s="349"/>
      <c r="E23" s="349"/>
      <c r="F23" s="351"/>
      <c r="G23" s="351"/>
      <c r="H23" s="351">
        <v>2</v>
      </c>
      <c r="I23" s="351"/>
      <c r="J23" s="351"/>
      <c r="K23" s="351"/>
      <c r="L23" s="540"/>
      <c r="M23" s="540"/>
      <c r="N23" s="540"/>
      <c r="O23" s="540"/>
      <c r="P23" s="540"/>
      <c r="Q23" s="540"/>
      <c r="R23" s="351"/>
      <c r="S23" s="351"/>
      <c r="T23" s="351"/>
      <c r="U23" s="351"/>
      <c r="V23" s="338"/>
      <c r="W23" s="394">
        <f t="shared" si="0"/>
        <v>2</v>
      </c>
      <c r="X23" s="226">
        <f t="shared" si="1"/>
        <v>2</v>
      </c>
    </row>
    <row r="24" spans="1:24" s="28" customFormat="1" ht="15">
      <c r="A24" s="167">
        <v>20</v>
      </c>
      <c r="B24" s="356" t="s">
        <v>204</v>
      </c>
      <c r="C24" s="469" t="s">
        <v>51</v>
      </c>
      <c r="D24" s="349"/>
      <c r="E24" s="349"/>
      <c r="F24" s="351"/>
      <c r="G24" s="351"/>
      <c r="H24" s="351"/>
      <c r="I24" s="351"/>
      <c r="J24" s="351"/>
      <c r="K24" s="351">
        <v>2</v>
      </c>
      <c r="L24" s="540"/>
      <c r="M24" s="540"/>
      <c r="N24" s="540"/>
      <c r="O24" s="540"/>
      <c r="P24" s="540"/>
      <c r="Q24" s="540"/>
      <c r="R24" s="351"/>
      <c r="S24" s="351"/>
      <c r="T24" s="351"/>
      <c r="U24" s="351"/>
      <c r="V24" s="342"/>
      <c r="W24" s="394">
        <f t="shared" si="0"/>
        <v>2</v>
      </c>
      <c r="X24" s="226">
        <f t="shared" si="1"/>
        <v>2</v>
      </c>
    </row>
    <row r="25" spans="1:14" s="331" customFormat="1" ht="15.75">
      <c r="A25" s="113"/>
      <c r="B25" s="71" t="s">
        <v>259</v>
      </c>
      <c r="C25" s="66"/>
      <c r="L25" s="37"/>
      <c r="M25" s="105"/>
      <c r="N25" s="105"/>
    </row>
    <row r="26" spans="2:3" ht="15">
      <c r="B26" s="72"/>
      <c r="C26" s="66"/>
    </row>
    <row r="27" spans="2:3" ht="15">
      <c r="B27" s="36"/>
      <c r="C27" s="36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zoomScale="60" zoomScaleNormal="60" zoomScalePageLayoutView="0" workbookViewId="0" topLeftCell="A1">
      <selection activeCell="L33" sqref="L33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305" customWidth="1"/>
    <col min="12" max="21" width="8.7109375" style="331" customWidth="1"/>
    <col min="22" max="22" width="7.140625" style="105" customWidth="1"/>
    <col min="23" max="23" width="8.7109375" style="0" customWidth="1"/>
    <col min="24" max="24" width="11.5742187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/>
      <c r="W1" s="2"/>
      <c r="X1" s="2"/>
    </row>
    <row r="2" spans="1:24" ht="18">
      <c r="A2" s="1" t="s">
        <v>14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8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7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64"/>
      <c r="I5" s="64"/>
      <c r="J5" s="9">
        <v>42181</v>
      </c>
      <c r="K5" s="9">
        <v>42183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45" t="s">
        <v>4</v>
      </c>
      <c r="X5" s="77" t="s">
        <v>5</v>
      </c>
    </row>
    <row r="6" spans="1:24" s="28" customFormat="1" ht="15">
      <c r="A6" s="24"/>
      <c r="B6" s="23"/>
      <c r="C6" s="25"/>
      <c r="D6" s="67"/>
      <c r="E6" s="93"/>
      <c r="F6" s="67"/>
      <c r="G6" s="67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94"/>
      <c r="W6" s="45"/>
      <c r="X6" s="77"/>
    </row>
    <row r="7" spans="1:24" ht="15.75">
      <c r="A7" s="58">
        <v>1</v>
      </c>
      <c r="B7" s="444" t="s">
        <v>239</v>
      </c>
      <c r="C7" s="470" t="s">
        <v>90</v>
      </c>
      <c r="D7" s="92">
        <v>0</v>
      </c>
      <c r="E7" s="92"/>
      <c r="F7" s="545"/>
      <c r="G7" s="545"/>
      <c r="H7" s="545"/>
      <c r="I7" s="545"/>
      <c r="J7" s="545"/>
      <c r="K7" s="545"/>
      <c r="L7" s="92"/>
      <c r="M7" s="92"/>
      <c r="N7" s="92">
        <v>5</v>
      </c>
      <c r="O7" s="92">
        <v>5</v>
      </c>
      <c r="P7" s="92">
        <v>5</v>
      </c>
      <c r="Q7" s="92">
        <v>6</v>
      </c>
      <c r="R7" s="92">
        <v>5</v>
      </c>
      <c r="S7" s="92">
        <v>5</v>
      </c>
      <c r="T7" s="92">
        <v>2</v>
      </c>
      <c r="U7" s="92"/>
      <c r="V7" s="92"/>
      <c r="W7" s="185">
        <f>SUM(D7:V7)</f>
        <v>33</v>
      </c>
      <c r="X7" s="183">
        <f>SUM(D7:V7)</f>
        <v>33</v>
      </c>
    </row>
    <row r="8" spans="1:24" ht="15.75">
      <c r="A8" s="167">
        <v>2</v>
      </c>
      <c r="B8" s="470" t="s">
        <v>107</v>
      </c>
      <c r="C8" s="470" t="s">
        <v>30</v>
      </c>
      <c r="D8" s="114"/>
      <c r="E8" s="114"/>
      <c r="F8" s="496"/>
      <c r="G8" s="496"/>
      <c r="H8" s="496"/>
      <c r="I8" s="496"/>
      <c r="J8" s="496"/>
      <c r="K8" s="496"/>
      <c r="L8" s="114"/>
      <c r="M8" s="114"/>
      <c r="N8" s="114"/>
      <c r="O8" s="114"/>
      <c r="P8" s="114"/>
      <c r="Q8" s="167">
        <v>1</v>
      </c>
      <c r="R8" s="167"/>
      <c r="S8" s="167"/>
      <c r="T8" s="167">
        <v>12</v>
      </c>
      <c r="U8" s="167">
        <v>10</v>
      </c>
      <c r="V8" s="114"/>
      <c r="W8" s="185">
        <f>SUM(D8:V8)</f>
        <v>23</v>
      </c>
      <c r="X8" s="183">
        <f>SUM(D8:V8)</f>
        <v>23</v>
      </c>
    </row>
    <row r="9" spans="1:24" s="180" customFormat="1" ht="15.75">
      <c r="A9" s="52"/>
      <c r="B9" s="18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82"/>
      <c r="X9" s="181"/>
    </row>
    <row r="10" spans="1:14" s="331" customFormat="1" ht="15.75">
      <c r="A10" s="113"/>
      <c r="B10" s="71" t="s">
        <v>259</v>
      </c>
      <c r="C10" s="66"/>
      <c r="L10" s="37"/>
      <c r="M10" s="105"/>
      <c r="N10" s="105"/>
    </row>
    <row r="11" spans="2:23" s="73" customFormat="1" ht="15.75">
      <c r="B11" s="71"/>
      <c r="C11" s="59"/>
      <c r="H11" s="186"/>
      <c r="I11" s="186"/>
      <c r="J11" s="305"/>
      <c r="K11" s="305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105"/>
      <c r="W11" s="36"/>
    </row>
    <row r="19" ht="2.25" customHeight="1"/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7"/>
  <sheetViews>
    <sheetView zoomScale="60" zoomScaleNormal="60" zoomScalePageLayoutView="0" workbookViewId="0" topLeftCell="A1">
      <selection activeCell="A27" sqref="A27:IV27"/>
    </sheetView>
  </sheetViews>
  <sheetFormatPr defaultColWidth="9.140625" defaultRowHeight="15"/>
  <cols>
    <col min="1" max="1" width="8.7109375" style="0" customWidth="1"/>
    <col min="2" max="2" width="45.710937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305" customWidth="1"/>
    <col min="12" max="21" width="8.7109375" style="331" customWidth="1"/>
    <col min="22" max="22" width="8.7109375" style="0" customWidth="1"/>
    <col min="23" max="23" width="11.57421875" style="0" bestFit="1" customWidth="1"/>
  </cols>
  <sheetData>
    <row r="1" spans="1:23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1" t="s">
        <v>37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57" t="s">
        <v>16</v>
      </c>
      <c r="W4" s="656"/>
    </row>
    <row r="5" spans="1:23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64"/>
      <c r="I5" s="64"/>
      <c r="J5" s="9">
        <v>42181</v>
      </c>
      <c r="K5" s="9">
        <v>42183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45" t="s">
        <v>4</v>
      </c>
      <c r="W5" s="42" t="s">
        <v>5</v>
      </c>
    </row>
    <row r="6" spans="1:23" s="28" customFormat="1" ht="15">
      <c r="A6" s="450">
        <v>1</v>
      </c>
      <c r="B6" s="212" t="s">
        <v>55</v>
      </c>
      <c r="C6" s="210" t="s">
        <v>271</v>
      </c>
      <c r="D6" s="198">
        <v>11</v>
      </c>
      <c r="E6" s="211">
        <v>12</v>
      </c>
      <c r="F6" s="120">
        <v>6</v>
      </c>
      <c r="G6" s="120">
        <v>7</v>
      </c>
      <c r="H6" s="273">
        <v>4</v>
      </c>
      <c r="I6" s="273">
        <v>7</v>
      </c>
      <c r="J6" s="547">
        <v>1</v>
      </c>
      <c r="K6" s="273">
        <v>4</v>
      </c>
      <c r="L6" s="273">
        <v>5</v>
      </c>
      <c r="M6" s="273">
        <v>9</v>
      </c>
      <c r="N6" s="273">
        <v>13</v>
      </c>
      <c r="O6" s="547">
        <v>0</v>
      </c>
      <c r="P6" s="547"/>
      <c r="Q6" s="547"/>
      <c r="R6" s="547"/>
      <c r="S6" s="547"/>
      <c r="T6" s="273">
        <v>14</v>
      </c>
      <c r="U6" s="273">
        <v>16</v>
      </c>
      <c r="V6" s="434">
        <f aca="true" t="shared" si="0" ref="V6:V26">SUM(D6:U6)</f>
        <v>109</v>
      </c>
      <c r="W6" s="76">
        <f>SUM(D6:U6)-1</f>
        <v>108</v>
      </c>
    </row>
    <row r="7" spans="1:23" s="28" customFormat="1" ht="15.75">
      <c r="A7" s="109">
        <v>2</v>
      </c>
      <c r="B7" s="212" t="s">
        <v>53</v>
      </c>
      <c r="C7" s="210" t="s">
        <v>31</v>
      </c>
      <c r="D7" s="198">
        <v>3</v>
      </c>
      <c r="E7" s="211"/>
      <c r="F7" s="450"/>
      <c r="G7" s="450"/>
      <c r="H7" s="330"/>
      <c r="I7" s="330"/>
      <c r="J7" s="550"/>
      <c r="K7" s="550"/>
      <c r="L7" s="550"/>
      <c r="M7" s="550"/>
      <c r="N7" s="330">
        <v>10</v>
      </c>
      <c r="O7" s="330">
        <v>11</v>
      </c>
      <c r="P7" s="550"/>
      <c r="Q7" s="550"/>
      <c r="R7" s="330">
        <v>4</v>
      </c>
      <c r="S7" s="330">
        <v>1</v>
      </c>
      <c r="T7" s="330"/>
      <c r="U7" s="330"/>
      <c r="V7" s="434">
        <f t="shared" si="0"/>
        <v>29</v>
      </c>
      <c r="W7" s="76">
        <f aca="true" t="shared" si="1" ref="W7:W26">SUM(D7:U7)</f>
        <v>29</v>
      </c>
    </row>
    <row r="8" spans="1:23" s="28" customFormat="1" ht="15.75">
      <c r="A8" s="109">
        <f>(1+A7)</f>
        <v>3</v>
      </c>
      <c r="B8" s="477" t="s">
        <v>235</v>
      </c>
      <c r="C8" s="210" t="s">
        <v>6</v>
      </c>
      <c r="D8" s="382"/>
      <c r="E8" s="390"/>
      <c r="F8" s="496"/>
      <c r="G8" s="496"/>
      <c r="H8" s="552"/>
      <c r="I8" s="552"/>
      <c r="J8" s="552"/>
      <c r="K8" s="552"/>
      <c r="L8" s="189"/>
      <c r="M8" s="189"/>
      <c r="N8" s="389">
        <v>4</v>
      </c>
      <c r="O8" s="389">
        <v>4</v>
      </c>
      <c r="P8" s="389">
        <v>6</v>
      </c>
      <c r="Q8" s="480">
        <v>1</v>
      </c>
      <c r="R8" s="480"/>
      <c r="S8" s="480"/>
      <c r="T8" s="480"/>
      <c r="U8" s="480">
        <v>10</v>
      </c>
      <c r="V8" s="434">
        <f t="shared" si="0"/>
        <v>25</v>
      </c>
      <c r="W8" s="76">
        <f t="shared" si="1"/>
        <v>25</v>
      </c>
    </row>
    <row r="9" spans="1:23" s="28" customFormat="1" ht="15.75">
      <c r="A9" s="109">
        <f>(1+A8)</f>
        <v>4</v>
      </c>
      <c r="B9" s="212" t="s">
        <v>80</v>
      </c>
      <c r="C9" s="210" t="s">
        <v>73</v>
      </c>
      <c r="D9" s="198">
        <v>2</v>
      </c>
      <c r="E9" s="211">
        <v>7</v>
      </c>
      <c r="F9" s="120"/>
      <c r="G9" s="120"/>
      <c r="H9" s="273"/>
      <c r="I9" s="273"/>
      <c r="J9" s="273"/>
      <c r="K9" s="273"/>
      <c r="L9" s="273">
        <v>8</v>
      </c>
      <c r="M9" s="273">
        <v>4</v>
      </c>
      <c r="N9" s="547"/>
      <c r="O9" s="547"/>
      <c r="P9" s="547"/>
      <c r="Q9" s="547"/>
      <c r="R9" s="547"/>
      <c r="S9" s="547"/>
      <c r="T9" s="273"/>
      <c r="U9" s="273"/>
      <c r="V9" s="434">
        <f t="shared" si="0"/>
        <v>21</v>
      </c>
      <c r="W9" s="76">
        <f t="shared" si="1"/>
        <v>21</v>
      </c>
    </row>
    <row r="10" spans="1:23" s="28" customFormat="1" ht="15.75">
      <c r="A10" s="109">
        <f>(1+A9)</f>
        <v>5</v>
      </c>
      <c r="B10" s="212" t="s">
        <v>39</v>
      </c>
      <c r="C10" s="210" t="s">
        <v>51</v>
      </c>
      <c r="D10" s="198">
        <v>6</v>
      </c>
      <c r="E10" s="211">
        <v>4</v>
      </c>
      <c r="F10" s="505"/>
      <c r="G10" s="450">
        <v>1</v>
      </c>
      <c r="H10" s="550"/>
      <c r="I10" s="550"/>
      <c r="J10" s="330">
        <v>9</v>
      </c>
      <c r="K10" s="550"/>
      <c r="L10" s="550"/>
      <c r="M10" s="550"/>
      <c r="N10" s="330"/>
      <c r="O10" s="330"/>
      <c r="P10" s="330"/>
      <c r="Q10" s="330"/>
      <c r="R10" s="330"/>
      <c r="S10" s="330"/>
      <c r="T10" s="330"/>
      <c r="U10" s="330"/>
      <c r="V10" s="434">
        <f t="shared" si="0"/>
        <v>20</v>
      </c>
      <c r="W10" s="76">
        <f t="shared" si="1"/>
        <v>20</v>
      </c>
    </row>
    <row r="11" spans="1:23" s="28" customFormat="1" ht="15.75">
      <c r="A11" s="109">
        <v>6</v>
      </c>
      <c r="B11" s="546" t="s">
        <v>261</v>
      </c>
      <c r="C11" s="210" t="s">
        <v>31</v>
      </c>
      <c r="D11" s="495"/>
      <c r="E11" s="536"/>
      <c r="F11" s="496"/>
      <c r="G11" s="496"/>
      <c r="H11" s="552"/>
      <c r="I11" s="552"/>
      <c r="J11" s="189"/>
      <c r="K11" s="189"/>
      <c r="L11" s="189"/>
      <c r="M11" s="189"/>
      <c r="N11" s="189"/>
      <c r="O11" s="189"/>
      <c r="P11" s="189"/>
      <c r="Q11" s="189"/>
      <c r="R11" s="389">
        <v>7</v>
      </c>
      <c r="S11" s="389">
        <v>6</v>
      </c>
      <c r="T11" s="389"/>
      <c r="U11" s="389">
        <v>6</v>
      </c>
      <c r="V11" s="434">
        <f t="shared" si="0"/>
        <v>19</v>
      </c>
      <c r="W11" s="76">
        <f t="shared" si="1"/>
        <v>19</v>
      </c>
    </row>
    <row r="12" spans="1:23" s="28" customFormat="1" ht="15.75">
      <c r="A12" s="109">
        <v>7</v>
      </c>
      <c r="B12" s="212" t="s">
        <v>41</v>
      </c>
      <c r="C12" s="210" t="s">
        <v>59</v>
      </c>
      <c r="D12" s="198">
        <v>8</v>
      </c>
      <c r="E12" s="211">
        <v>9</v>
      </c>
      <c r="F12" s="505"/>
      <c r="G12" s="505"/>
      <c r="H12" s="550"/>
      <c r="I12" s="550"/>
      <c r="J12" s="550"/>
      <c r="K12" s="55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434">
        <f t="shared" si="0"/>
        <v>17</v>
      </c>
      <c r="W12" s="76">
        <f t="shared" si="1"/>
        <v>17</v>
      </c>
    </row>
    <row r="13" spans="1:23" s="28" customFormat="1" ht="15">
      <c r="A13" s="442">
        <v>8</v>
      </c>
      <c r="B13" s="432" t="s">
        <v>194</v>
      </c>
      <c r="C13" s="436" t="s">
        <v>32</v>
      </c>
      <c r="D13" s="511"/>
      <c r="E13" s="551"/>
      <c r="F13" s="504"/>
      <c r="G13" s="504"/>
      <c r="H13" s="547"/>
      <c r="I13" s="547"/>
      <c r="J13" s="273">
        <v>2</v>
      </c>
      <c r="K13" s="273">
        <v>7</v>
      </c>
      <c r="L13" s="273"/>
      <c r="M13" s="273"/>
      <c r="N13" s="273">
        <v>6</v>
      </c>
      <c r="O13" s="273"/>
      <c r="P13" s="273"/>
      <c r="Q13" s="273"/>
      <c r="R13" s="273"/>
      <c r="S13" s="273"/>
      <c r="T13" s="273"/>
      <c r="U13" s="273"/>
      <c r="V13" s="434">
        <f t="shared" si="0"/>
        <v>15</v>
      </c>
      <c r="W13" s="76">
        <f t="shared" si="1"/>
        <v>15</v>
      </c>
    </row>
    <row r="14" spans="1:23" s="28" customFormat="1" ht="15.75">
      <c r="A14" s="109">
        <v>9</v>
      </c>
      <c r="B14" s="212" t="s">
        <v>79</v>
      </c>
      <c r="C14" s="210" t="s">
        <v>32</v>
      </c>
      <c r="D14" s="199">
        <v>4</v>
      </c>
      <c r="E14" s="549"/>
      <c r="F14" s="553"/>
      <c r="G14" s="553"/>
      <c r="H14" s="548"/>
      <c r="I14" s="548"/>
      <c r="J14" s="273">
        <v>6</v>
      </c>
      <c r="K14" s="548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434">
        <f t="shared" si="0"/>
        <v>10</v>
      </c>
      <c r="W14" s="76">
        <f t="shared" si="1"/>
        <v>10</v>
      </c>
    </row>
    <row r="15" spans="1:23" s="28" customFormat="1" ht="15.75">
      <c r="A15" s="109">
        <f>(1+A14)</f>
        <v>10</v>
      </c>
      <c r="B15" s="623" t="s">
        <v>270</v>
      </c>
      <c r="C15" s="210" t="s">
        <v>31</v>
      </c>
      <c r="D15" s="114"/>
      <c r="E15" s="390"/>
      <c r="F15" s="114"/>
      <c r="G15" s="114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389">
        <v>8</v>
      </c>
      <c r="U15" s="389">
        <v>2</v>
      </c>
      <c r="V15" s="434">
        <f t="shared" si="0"/>
        <v>10</v>
      </c>
      <c r="W15" s="76">
        <f t="shared" si="1"/>
        <v>10</v>
      </c>
    </row>
    <row r="16" spans="1:23" s="28" customFormat="1" ht="15.75">
      <c r="A16" s="109">
        <f>(1+A15)</f>
        <v>11</v>
      </c>
      <c r="B16" s="438" t="s">
        <v>236</v>
      </c>
      <c r="C16" s="210" t="s">
        <v>30</v>
      </c>
      <c r="D16" s="496"/>
      <c r="E16" s="536"/>
      <c r="F16" s="496"/>
      <c r="G16" s="496"/>
      <c r="H16" s="552"/>
      <c r="I16" s="552"/>
      <c r="J16" s="189"/>
      <c r="K16" s="189"/>
      <c r="L16" s="189"/>
      <c r="M16" s="189"/>
      <c r="N16" s="389">
        <v>3</v>
      </c>
      <c r="O16" s="389">
        <v>6</v>
      </c>
      <c r="P16" s="389"/>
      <c r="Q16" s="389"/>
      <c r="R16" s="389"/>
      <c r="S16" s="389"/>
      <c r="T16" s="389"/>
      <c r="U16" s="389"/>
      <c r="V16" s="434">
        <f t="shared" si="0"/>
        <v>9</v>
      </c>
      <c r="W16" s="76">
        <f t="shared" si="1"/>
        <v>9</v>
      </c>
    </row>
    <row r="17" spans="1:23" s="28" customFormat="1" ht="15.75">
      <c r="A17" s="109">
        <f>(1+A16)</f>
        <v>12</v>
      </c>
      <c r="B17" s="438" t="s">
        <v>233</v>
      </c>
      <c r="C17" s="210" t="s">
        <v>32</v>
      </c>
      <c r="D17" s="496"/>
      <c r="E17" s="536"/>
      <c r="F17" s="496"/>
      <c r="G17" s="496"/>
      <c r="H17" s="552"/>
      <c r="I17" s="552"/>
      <c r="J17" s="189"/>
      <c r="K17" s="189"/>
      <c r="L17" s="189"/>
      <c r="M17" s="189"/>
      <c r="N17" s="389">
        <v>8</v>
      </c>
      <c r="O17" s="389"/>
      <c r="P17" s="389"/>
      <c r="Q17" s="389"/>
      <c r="R17" s="389"/>
      <c r="S17" s="389"/>
      <c r="T17" s="389"/>
      <c r="U17" s="389"/>
      <c r="V17" s="434">
        <f t="shared" si="0"/>
        <v>8</v>
      </c>
      <c r="W17" s="76">
        <f t="shared" si="1"/>
        <v>8</v>
      </c>
    </row>
    <row r="18" spans="1:23" s="28" customFormat="1" ht="15">
      <c r="A18" s="167">
        <v>13</v>
      </c>
      <c r="B18" s="316" t="s">
        <v>43</v>
      </c>
      <c r="C18" s="315" t="s">
        <v>32</v>
      </c>
      <c r="D18" s="505"/>
      <c r="E18" s="551"/>
      <c r="F18" s="505"/>
      <c r="G18" s="505"/>
      <c r="H18" s="330">
        <v>7</v>
      </c>
      <c r="I18" s="550"/>
      <c r="J18" s="550"/>
      <c r="K18" s="330"/>
      <c r="L18" s="330"/>
      <c r="M18" s="330"/>
      <c r="N18" s="330"/>
      <c r="O18" s="330"/>
      <c r="P18" s="250"/>
      <c r="Q18" s="443"/>
      <c r="R18" s="490"/>
      <c r="S18" s="490"/>
      <c r="T18" s="490"/>
      <c r="U18" s="490"/>
      <c r="V18" s="434">
        <f t="shared" si="0"/>
        <v>7</v>
      </c>
      <c r="W18" s="76">
        <f t="shared" si="1"/>
        <v>7</v>
      </c>
    </row>
    <row r="19" spans="1:23" s="28" customFormat="1" ht="15.75">
      <c r="A19" s="167">
        <v>14</v>
      </c>
      <c r="B19" s="391" t="s">
        <v>213</v>
      </c>
      <c r="C19" s="210" t="s">
        <v>73</v>
      </c>
      <c r="D19" s="496"/>
      <c r="E19" s="536"/>
      <c r="F19" s="496"/>
      <c r="G19" s="496"/>
      <c r="H19" s="552"/>
      <c r="I19" s="552"/>
      <c r="J19" s="189"/>
      <c r="K19" s="189"/>
      <c r="L19" s="389">
        <v>1</v>
      </c>
      <c r="M19" s="389">
        <v>6</v>
      </c>
      <c r="N19" s="389"/>
      <c r="O19" s="389"/>
      <c r="P19" s="421"/>
      <c r="Q19" s="479"/>
      <c r="R19" s="480"/>
      <c r="S19" s="480"/>
      <c r="T19" s="480"/>
      <c r="U19" s="480"/>
      <c r="V19" s="434">
        <f t="shared" si="0"/>
        <v>7</v>
      </c>
      <c r="W19" s="76">
        <f t="shared" si="1"/>
        <v>7</v>
      </c>
    </row>
    <row r="20" spans="1:23" s="28" customFormat="1" ht="15">
      <c r="A20" s="167">
        <v>15</v>
      </c>
      <c r="B20" s="478" t="s">
        <v>231</v>
      </c>
      <c r="C20" s="209" t="s">
        <v>31</v>
      </c>
      <c r="D20" s="496"/>
      <c r="E20" s="496"/>
      <c r="F20" s="496"/>
      <c r="G20" s="496"/>
      <c r="H20" s="496"/>
      <c r="I20" s="496"/>
      <c r="J20" s="114"/>
      <c r="K20" s="114"/>
      <c r="L20" s="114"/>
      <c r="M20" s="114"/>
      <c r="N20" s="114"/>
      <c r="O20" s="114"/>
      <c r="P20" s="390"/>
      <c r="Q20" s="479">
        <v>6</v>
      </c>
      <c r="R20" s="480"/>
      <c r="S20" s="480"/>
      <c r="T20" s="480"/>
      <c r="U20" s="480"/>
      <c r="V20" s="434">
        <f t="shared" si="0"/>
        <v>6</v>
      </c>
      <c r="W20" s="76">
        <f t="shared" si="1"/>
        <v>6</v>
      </c>
    </row>
    <row r="21" spans="1:23" s="28" customFormat="1" ht="15">
      <c r="A21" s="167">
        <v>16</v>
      </c>
      <c r="B21" s="326" t="s">
        <v>181</v>
      </c>
      <c r="C21" s="209" t="s">
        <v>50</v>
      </c>
      <c r="D21" s="505"/>
      <c r="E21" s="505"/>
      <c r="F21" s="505"/>
      <c r="G21" s="505"/>
      <c r="H21" s="505"/>
      <c r="I21" s="505"/>
      <c r="J21" s="439">
        <v>4</v>
      </c>
      <c r="K21" s="439"/>
      <c r="L21" s="439"/>
      <c r="M21" s="439"/>
      <c r="N21" s="439"/>
      <c r="O21" s="439"/>
      <c r="P21" s="250"/>
      <c r="Q21" s="443"/>
      <c r="R21" s="490"/>
      <c r="S21" s="490"/>
      <c r="T21" s="490"/>
      <c r="U21" s="490"/>
      <c r="V21" s="434">
        <f t="shared" si="0"/>
        <v>4</v>
      </c>
      <c r="W21" s="76">
        <f t="shared" si="1"/>
        <v>4</v>
      </c>
    </row>
    <row r="22" spans="1:23" s="78" customFormat="1" ht="15">
      <c r="A22" s="167">
        <v>17</v>
      </c>
      <c r="B22" s="304" t="s">
        <v>40</v>
      </c>
      <c r="C22" s="209" t="s">
        <v>50</v>
      </c>
      <c r="D22" s="120">
        <v>0</v>
      </c>
      <c r="E22" s="120">
        <v>3</v>
      </c>
      <c r="F22" s="120"/>
      <c r="G22" s="504"/>
      <c r="H22" s="504"/>
      <c r="I22" s="504"/>
      <c r="J22" s="504"/>
      <c r="K22" s="504"/>
      <c r="L22" s="504"/>
      <c r="M22" s="120"/>
      <c r="N22" s="120"/>
      <c r="O22" s="120"/>
      <c r="P22" s="476"/>
      <c r="Q22" s="262"/>
      <c r="R22" s="491"/>
      <c r="S22" s="491"/>
      <c r="T22" s="491"/>
      <c r="U22" s="491"/>
      <c r="V22" s="434">
        <f t="shared" si="0"/>
        <v>3</v>
      </c>
      <c r="W22" s="76">
        <f t="shared" si="1"/>
        <v>3</v>
      </c>
    </row>
    <row r="23" spans="1:23" ht="15">
      <c r="A23" s="167">
        <v>18</v>
      </c>
      <c r="B23" s="254" t="s">
        <v>126</v>
      </c>
      <c r="C23" s="254" t="s">
        <v>115</v>
      </c>
      <c r="D23" s="119"/>
      <c r="E23" s="119"/>
      <c r="F23" s="120">
        <v>1</v>
      </c>
      <c r="G23" s="553"/>
      <c r="H23" s="553"/>
      <c r="I23" s="553"/>
      <c r="J23" s="553"/>
      <c r="K23" s="553"/>
      <c r="L23" s="553"/>
      <c r="M23" s="119"/>
      <c r="N23" s="119"/>
      <c r="O23" s="119"/>
      <c r="P23" s="200"/>
      <c r="Q23" s="475"/>
      <c r="R23" s="492"/>
      <c r="S23" s="492"/>
      <c r="T23" s="492"/>
      <c r="U23" s="492"/>
      <c r="V23" s="434">
        <f t="shared" si="0"/>
        <v>1</v>
      </c>
      <c r="W23" s="76">
        <f t="shared" si="1"/>
        <v>1</v>
      </c>
    </row>
    <row r="24" spans="1:23" ht="15.75">
      <c r="A24" s="167">
        <v>19</v>
      </c>
      <c r="B24" s="438" t="s">
        <v>237</v>
      </c>
      <c r="C24" s="209" t="s">
        <v>31</v>
      </c>
      <c r="D24" s="496"/>
      <c r="E24" s="496"/>
      <c r="F24" s="496"/>
      <c r="G24" s="496"/>
      <c r="H24" s="496"/>
      <c r="I24" s="496"/>
      <c r="J24" s="114"/>
      <c r="K24" s="114"/>
      <c r="L24" s="114"/>
      <c r="M24" s="114"/>
      <c r="N24" s="425">
        <v>1</v>
      </c>
      <c r="O24" s="167"/>
      <c r="P24" s="167"/>
      <c r="Q24" s="479"/>
      <c r="R24" s="479"/>
      <c r="S24" s="479"/>
      <c r="T24" s="479"/>
      <c r="U24" s="479"/>
      <c r="V24" s="434">
        <f t="shared" si="0"/>
        <v>1</v>
      </c>
      <c r="W24" s="76">
        <f t="shared" si="1"/>
        <v>1</v>
      </c>
    </row>
    <row r="25" spans="1:23" ht="15">
      <c r="A25" s="167">
        <v>20</v>
      </c>
      <c r="B25" s="532" t="s">
        <v>253</v>
      </c>
      <c r="C25" s="209" t="s">
        <v>32</v>
      </c>
      <c r="D25" s="496"/>
      <c r="E25" s="496"/>
      <c r="F25" s="496"/>
      <c r="G25" s="496"/>
      <c r="H25" s="496"/>
      <c r="I25" s="496"/>
      <c r="J25" s="114"/>
      <c r="K25" s="114"/>
      <c r="L25" s="114"/>
      <c r="M25" s="114"/>
      <c r="N25" s="114"/>
      <c r="O25" s="114"/>
      <c r="P25" s="167">
        <v>1</v>
      </c>
      <c r="Q25" s="479"/>
      <c r="R25" s="479"/>
      <c r="S25" s="479"/>
      <c r="T25" s="479"/>
      <c r="U25" s="479"/>
      <c r="V25" s="434">
        <f t="shared" si="0"/>
        <v>1</v>
      </c>
      <c r="W25" s="76">
        <f t="shared" si="1"/>
        <v>1</v>
      </c>
    </row>
    <row r="26" spans="1:23" ht="15">
      <c r="A26" s="167">
        <v>21</v>
      </c>
      <c r="B26" s="533" t="s">
        <v>262</v>
      </c>
      <c r="C26" s="543" t="s">
        <v>73</v>
      </c>
      <c r="D26" s="496"/>
      <c r="E26" s="496"/>
      <c r="F26" s="496"/>
      <c r="G26" s="496"/>
      <c r="H26" s="496"/>
      <c r="I26" s="496"/>
      <c r="J26" s="114"/>
      <c r="K26" s="114"/>
      <c r="L26" s="114"/>
      <c r="M26" s="114"/>
      <c r="N26" s="114"/>
      <c r="O26" s="114"/>
      <c r="P26" s="114"/>
      <c r="Q26" s="114"/>
      <c r="R26" s="167">
        <v>1</v>
      </c>
      <c r="S26" s="114"/>
      <c r="T26" s="114"/>
      <c r="U26" s="114"/>
      <c r="V26" s="434">
        <f t="shared" si="0"/>
        <v>1</v>
      </c>
      <c r="W26" s="76">
        <f t="shared" si="1"/>
        <v>1</v>
      </c>
    </row>
    <row r="27" spans="1:14" s="331" customFormat="1" ht="15.75">
      <c r="A27" s="113"/>
      <c r="B27" s="71" t="s">
        <v>259</v>
      </c>
      <c r="C27" s="66"/>
      <c r="L27" s="37"/>
      <c r="M27" s="105"/>
      <c r="N27" s="105"/>
    </row>
  </sheetData>
  <sheetProtection/>
  <mergeCells count="10">
    <mergeCell ref="D4:E4"/>
    <mergeCell ref="F4:G4"/>
    <mergeCell ref="V4:W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8"/>
  <sheetViews>
    <sheetView zoomScale="60" zoomScaleNormal="60" zoomScalePageLayoutView="0" workbookViewId="0" topLeftCell="A1">
      <selection activeCell="L21" sqref="L21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305" customWidth="1"/>
    <col min="12" max="21" width="8.7109375" style="331" customWidth="1"/>
    <col min="22" max="22" width="17.00390625" style="82" bestFit="1" customWidth="1"/>
    <col min="23" max="23" width="12.00390625" style="0" bestFit="1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15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40" t="s">
        <v>5</v>
      </c>
    </row>
    <row r="6" spans="1:24" s="28" customFormat="1" ht="15">
      <c r="A6" s="544">
        <v>1</v>
      </c>
      <c r="B6" s="428" t="s">
        <v>101</v>
      </c>
      <c r="C6" s="209" t="s">
        <v>31</v>
      </c>
      <c r="D6" s="495"/>
      <c r="E6" s="554"/>
      <c r="F6" s="496"/>
      <c r="G6" s="496"/>
      <c r="H6" s="496"/>
      <c r="I6" s="496"/>
      <c r="J6" s="114"/>
      <c r="K6" s="114"/>
      <c r="L6" s="114"/>
      <c r="M6" s="114"/>
      <c r="N6" s="167">
        <v>1</v>
      </c>
      <c r="O6" s="167">
        <v>1</v>
      </c>
      <c r="P6" s="167">
        <v>7</v>
      </c>
      <c r="Q6" s="167">
        <v>1</v>
      </c>
      <c r="R6" s="167">
        <v>4</v>
      </c>
      <c r="S6" s="167">
        <v>1</v>
      </c>
      <c r="T6" s="167">
        <v>12</v>
      </c>
      <c r="U6" s="167">
        <v>12</v>
      </c>
      <c r="V6" s="114"/>
      <c r="W6" s="394">
        <f aca="true" t="shared" si="0" ref="W6:W14">SUM(D6:V6)</f>
        <v>39</v>
      </c>
      <c r="X6" s="619">
        <f aca="true" t="shared" si="1" ref="X6:X14">SUM(D6:V6)</f>
        <v>39</v>
      </c>
    </row>
    <row r="7" spans="1:24" s="28" customFormat="1" ht="15">
      <c r="A7" s="544">
        <v>2</v>
      </c>
      <c r="B7" s="209" t="s">
        <v>72</v>
      </c>
      <c r="C7" s="209" t="s">
        <v>31</v>
      </c>
      <c r="D7" s="253">
        <v>7</v>
      </c>
      <c r="E7" s="204">
        <v>7</v>
      </c>
      <c r="F7" s="450"/>
      <c r="G7" s="450"/>
      <c r="H7" s="505"/>
      <c r="I7" s="505"/>
      <c r="J7" s="505"/>
      <c r="K7" s="505"/>
      <c r="L7" s="505"/>
      <c r="M7" s="505"/>
      <c r="N7" s="450">
        <v>3</v>
      </c>
      <c r="O7" s="450"/>
      <c r="P7" s="450"/>
      <c r="Q7" s="450"/>
      <c r="R7" s="450">
        <v>7</v>
      </c>
      <c r="S7" s="450">
        <v>8</v>
      </c>
      <c r="T7" s="450"/>
      <c r="U7" s="450"/>
      <c r="V7" s="195">
        <v>5</v>
      </c>
      <c r="W7" s="394">
        <f t="shared" si="0"/>
        <v>37</v>
      </c>
      <c r="X7" s="619">
        <f t="shared" si="1"/>
        <v>37</v>
      </c>
    </row>
    <row r="8" spans="1:24" s="28" customFormat="1" ht="15">
      <c r="A8" s="132">
        <v>3</v>
      </c>
      <c r="B8" s="254" t="s">
        <v>120</v>
      </c>
      <c r="C8" s="209" t="s">
        <v>31</v>
      </c>
      <c r="D8" s="511"/>
      <c r="E8" s="512"/>
      <c r="F8" s="450">
        <v>7</v>
      </c>
      <c r="G8" s="450">
        <v>7</v>
      </c>
      <c r="H8" s="450">
        <v>7</v>
      </c>
      <c r="I8" s="505"/>
      <c r="J8" s="450">
        <v>7</v>
      </c>
      <c r="K8" s="450">
        <v>1</v>
      </c>
      <c r="L8" s="505"/>
      <c r="M8" s="505"/>
      <c r="N8" s="505"/>
      <c r="O8" s="450"/>
      <c r="P8" s="450"/>
      <c r="Q8" s="450"/>
      <c r="R8" s="450"/>
      <c r="S8" s="450"/>
      <c r="T8" s="450"/>
      <c r="U8" s="450"/>
      <c r="V8" s="195"/>
      <c r="W8" s="394">
        <f t="shared" si="0"/>
        <v>29</v>
      </c>
      <c r="X8" s="619">
        <f t="shared" si="1"/>
        <v>29</v>
      </c>
    </row>
    <row r="9" spans="1:24" s="28" customFormat="1" ht="15">
      <c r="A9" s="317">
        <v>4</v>
      </c>
      <c r="B9" s="254" t="s">
        <v>121</v>
      </c>
      <c r="C9" s="254" t="s">
        <v>30</v>
      </c>
      <c r="D9" s="506"/>
      <c r="E9" s="507"/>
      <c r="F9" s="433">
        <v>4</v>
      </c>
      <c r="G9" s="433">
        <v>4</v>
      </c>
      <c r="H9" s="433">
        <v>4</v>
      </c>
      <c r="I9" s="505"/>
      <c r="J9" s="505"/>
      <c r="K9" s="505"/>
      <c r="L9" s="505"/>
      <c r="M9" s="505"/>
      <c r="N9" s="433">
        <v>8</v>
      </c>
      <c r="O9" s="433">
        <v>7</v>
      </c>
      <c r="P9" s="450"/>
      <c r="Q9" s="450"/>
      <c r="R9" s="450"/>
      <c r="S9" s="450"/>
      <c r="T9" s="450"/>
      <c r="U9" s="450"/>
      <c r="V9" s="70"/>
      <c r="W9" s="394">
        <f t="shared" si="0"/>
        <v>27</v>
      </c>
      <c r="X9" s="619">
        <f t="shared" si="1"/>
        <v>27</v>
      </c>
    </row>
    <row r="10" spans="1:24" s="28" customFormat="1" ht="15">
      <c r="A10" s="317">
        <v>5</v>
      </c>
      <c r="B10" s="428" t="s">
        <v>217</v>
      </c>
      <c r="C10" s="456" t="s">
        <v>176</v>
      </c>
      <c r="D10" s="382"/>
      <c r="E10" s="173"/>
      <c r="F10" s="114"/>
      <c r="G10" s="114"/>
      <c r="H10" s="496"/>
      <c r="I10" s="496"/>
      <c r="J10" s="496"/>
      <c r="K10" s="496"/>
      <c r="L10" s="496"/>
      <c r="M10" s="496"/>
      <c r="N10" s="167">
        <v>5</v>
      </c>
      <c r="O10" s="167">
        <v>4</v>
      </c>
      <c r="P10" s="167">
        <v>1</v>
      </c>
      <c r="Q10" s="167">
        <v>6</v>
      </c>
      <c r="R10" s="167"/>
      <c r="S10" s="167"/>
      <c r="T10" s="167"/>
      <c r="U10" s="167"/>
      <c r="V10" s="114"/>
      <c r="W10" s="394">
        <f t="shared" si="0"/>
        <v>16</v>
      </c>
      <c r="X10" s="619">
        <f t="shared" si="1"/>
        <v>16</v>
      </c>
    </row>
    <row r="11" spans="1:24" s="28" customFormat="1" ht="15">
      <c r="A11" s="317">
        <v>6</v>
      </c>
      <c r="B11" s="213" t="s">
        <v>74</v>
      </c>
      <c r="C11" s="209" t="s">
        <v>73</v>
      </c>
      <c r="D11" s="253">
        <v>4</v>
      </c>
      <c r="E11" s="204">
        <v>1</v>
      </c>
      <c r="F11" s="450">
        <v>1</v>
      </c>
      <c r="G11" s="450">
        <v>1</v>
      </c>
      <c r="H11" s="450">
        <v>1</v>
      </c>
      <c r="I11" s="450">
        <v>5</v>
      </c>
      <c r="J11" s="505"/>
      <c r="K11" s="505"/>
      <c r="L11" s="505"/>
      <c r="M11" s="505"/>
      <c r="N11" s="505"/>
      <c r="O11" s="505"/>
      <c r="P11" s="450"/>
      <c r="Q11" s="450"/>
      <c r="R11" s="450"/>
      <c r="S11" s="450"/>
      <c r="T11" s="450"/>
      <c r="U11" s="450"/>
      <c r="V11" s="195"/>
      <c r="W11" s="394">
        <f t="shared" si="0"/>
        <v>13</v>
      </c>
      <c r="X11" s="619">
        <f t="shared" si="1"/>
        <v>13</v>
      </c>
    </row>
    <row r="12" spans="1:24" s="28" customFormat="1" ht="15">
      <c r="A12" s="431">
        <v>7</v>
      </c>
      <c r="B12" s="159" t="s">
        <v>191</v>
      </c>
      <c r="C12" s="159" t="s">
        <v>32</v>
      </c>
      <c r="D12" s="506"/>
      <c r="E12" s="507"/>
      <c r="F12" s="497"/>
      <c r="G12" s="497"/>
      <c r="H12" s="497"/>
      <c r="I12" s="497"/>
      <c r="J12" s="430"/>
      <c r="K12" s="430">
        <v>3</v>
      </c>
      <c r="L12" s="430"/>
      <c r="M12" s="430"/>
      <c r="N12" s="430"/>
      <c r="O12" s="430"/>
      <c r="P12" s="430">
        <v>4</v>
      </c>
      <c r="Q12" s="430"/>
      <c r="R12" s="430">
        <v>1</v>
      </c>
      <c r="S12" s="430">
        <v>5</v>
      </c>
      <c r="T12" s="430"/>
      <c r="U12" s="430"/>
      <c r="V12" s="26"/>
      <c r="W12" s="394">
        <f t="shared" si="0"/>
        <v>13</v>
      </c>
      <c r="X12" s="619">
        <f t="shared" si="1"/>
        <v>13</v>
      </c>
    </row>
    <row r="13" spans="1:24" s="28" customFormat="1" ht="15">
      <c r="A13" s="317">
        <v>8</v>
      </c>
      <c r="B13" s="159" t="s">
        <v>190</v>
      </c>
      <c r="C13" s="467" t="s">
        <v>189</v>
      </c>
      <c r="D13" s="497"/>
      <c r="E13" s="497"/>
      <c r="F13" s="497"/>
      <c r="G13" s="497"/>
      <c r="H13" s="497"/>
      <c r="I13" s="497"/>
      <c r="J13" s="430">
        <v>4</v>
      </c>
      <c r="K13" s="430">
        <v>8</v>
      </c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26"/>
      <c r="W13" s="394">
        <f t="shared" si="0"/>
        <v>12</v>
      </c>
      <c r="X13" s="619">
        <f t="shared" si="1"/>
        <v>12</v>
      </c>
    </row>
    <row r="14" spans="1:24" s="28" customFormat="1" ht="15">
      <c r="A14" s="167">
        <v>9</v>
      </c>
      <c r="B14" s="558" t="s">
        <v>34</v>
      </c>
      <c r="C14" s="254" t="s">
        <v>30</v>
      </c>
      <c r="D14" s="496"/>
      <c r="E14" s="496"/>
      <c r="F14" s="496"/>
      <c r="G14" s="496"/>
      <c r="H14" s="496"/>
      <c r="I14" s="496"/>
      <c r="J14" s="114"/>
      <c r="K14" s="114"/>
      <c r="L14" s="114"/>
      <c r="M14" s="114"/>
      <c r="N14" s="114"/>
      <c r="O14" s="114"/>
      <c r="P14" s="114"/>
      <c r="Q14" s="114"/>
      <c r="R14" s="114"/>
      <c r="S14" s="167">
        <v>3</v>
      </c>
      <c r="T14" s="167"/>
      <c r="U14" s="167"/>
      <c r="V14" s="114"/>
      <c r="W14" s="394">
        <f t="shared" si="0"/>
        <v>3</v>
      </c>
      <c r="X14" s="619">
        <f t="shared" si="1"/>
        <v>3</v>
      </c>
    </row>
    <row r="15" spans="1:24" s="28" customFormat="1" ht="15">
      <c r="A15" s="167"/>
      <c r="B15" s="23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4"/>
      <c r="X15" s="24"/>
    </row>
    <row r="21" spans="1:14" s="331" customFormat="1" ht="15.75">
      <c r="A21" s="113"/>
      <c r="B21" s="71" t="s">
        <v>259</v>
      </c>
      <c r="C21" s="66"/>
      <c r="L21" s="37"/>
      <c r="M21" s="105"/>
      <c r="N21" s="105"/>
    </row>
    <row r="23" spans="19:22" ht="15">
      <c r="S23" s="105"/>
      <c r="T23" s="105"/>
      <c r="U23" s="105"/>
      <c r="V23" s="105"/>
    </row>
    <row r="24" spans="19:22" ht="15">
      <c r="S24" s="105"/>
      <c r="T24" s="105"/>
      <c r="U24" s="105"/>
      <c r="V24" s="105"/>
    </row>
    <row r="25" spans="19:22" ht="15">
      <c r="S25" s="105"/>
      <c r="T25" s="52"/>
      <c r="U25" s="52"/>
      <c r="V25" s="105"/>
    </row>
    <row r="26" spans="19:22" ht="15">
      <c r="S26" s="105"/>
      <c r="T26" s="105"/>
      <c r="U26" s="105"/>
      <c r="V26" s="105"/>
    </row>
    <row r="27" spans="19:22" ht="15">
      <c r="S27" s="105"/>
      <c r="T27" s="105"/>
      <c r="U27" s="105"/>
      <c r="V27" s="105"/>
    </row>
    <row r="28" spans="19:22" ht="15">
      <c r="S28" s="105"/>
      <c r="T28" s="105"/>
      <c r="U28" s="105"/>
      <c r="V28" s="105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60" zoomScaleNormal="60" zoomScalePageLayoutView="0" workbookViewId="0" topLeftCell="A1">
      <selection activeCell="D13" sqref="D13"/>
    </sheetView>
  </sheetViews>
  <sheetFormatPr defaultColWidth="9.140625" defaultRowHeight="15"/>
  <cols>
    <col min="1" max="1" width="6.7109375" style="0" customWidth="1"/>
    <col min="2" max="2" width="47.00390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305" customWidth="1"/>
    <col min="12" max="21" width="8.7109375" style="331" customWidth="1"/>
    <col min="22" max="22" width="17.00390625" style="36" bestFit="1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/>
      <c r="W1" s="2"/>
      <c r="X1" s="2"/>
    </row>
    <row r="2" spans="1:24" ht="18">
      <c r="A2" s="1" t="s">
        <v>17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8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7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64"/>
      <c r="I5" s="64"/>
      <c r="J5" s="9">
        <v>42181</v>
      </c>
      <c r="K5" s="9">
        <v>42183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45" t="s">
        <v>4</v>
      </c>
      <c r="X5" s="42" t="s">
        <v>5</v>
      </c>
    </row>
    <row r="6" spans="1:24" s="28" customFormat="1" ht="15.75">
      <c r="A6" s="117">
        <v>1</v>
      </c>
      <c r="B6" s="134" t="s">
        <v>224</v>
      </c>
      <c r="C6" s="658" t="s">
        <v>115</v>
      </c>
      <c r="D6" s="620"/>
      <c r="E6" s="528"/>
      <c r="F6" s="493"/>
      <c r="G6" s="493"/>
      <c r="H6" s="527"/>
      <c r="I6" s="527"/>
      <c r="J6" s="145"/>
      <c r="K6" s="145"/>
      <c r="L6" s="145"/>
      <c r="M6" s="145"/>
      <c r="N6" s="145"/>
      <c r="O6" s="145">
        <v>5</v>
      </c>
      <c r="P6" s="145"/>
      <c r="Q6" s="145"/>
      <c r="R6" s="145"/>
      <c r="S6" s="145">
        <v>5</v>
      </c>
      <c r="T6" s="145"/>
      <c r="U6" s="145">
        <v>10</v>
      </c>
      <c r="V6" s="65">
        <v>10</v>
      </c>
      <c r="W6" s="172">
        <f>SUM(D6:V6)</f>
        <v>30</v>
      </c>
      <c r="X6" s="171">
        <f>SUM(D6:V6)</f>
        <v>30</v>
      </c>
    </row>
    <row r="7" spans="1:24" s="28" customFormat="1" ht="15.75">
      <c r="A7" s="121">
        <v>2</v>
      </c>
      <c r="B7" s="209" t="s">
        <v>78</v>
      </c>
      <c r="C7" s="14" t="s">
        <v>58</v>
      </c>
      <c r="D7" s="157">
        <v>5</v>
      </c>
      <c r="E7" s="91"/>
      <c r="F7" s="157"/>
      <c r="G7" s="157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65">
        <v>15</v>
      </c>
      <c r="W7" s="172">
        <f>SUM(D7:V7)</f>
        <v>20</v>
      </c>
      <c r="X7" s="171">
        <f>SUM(D7:V7)</f>
        <v>20</v>
      </c>
    </row>
    <row r="8" spans="1:24" s="28" customFormat="1" ht="15">
      <c r="A8" s="117">
        <v>3</v>
      </c>
      <c r="B8" s="23"/>
      <c r="C8" s="25"/>
      <c r="D8" s="26"/>
      <c r="E8" s="27"/>
      <c r="F8" s="26"/>
      <c r="G8" s="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56"/>
      <c r="X8" s="24"/>
    </row>
    <row r="10" spans="1:14" s="331" customFormat="1" ht="15.75">
      <c r="A10" s="113"/>
      <c r="B10" s="71" t="s">
        <v>259</v>
      </c>
      <c r="C10" s="66"/>
      <c r="L10" s="37"/>
      <c r="M10" s="105"/>
      <c r="N10" s="105"/>
    </row>
    <row r="11" spans="2:22" s="78" customFormat="1" ht="15.75">
      <c r="B11" s="71"/>
      <c r="C11" s="59"/>
      <c r="H11" s="186"/>
      <c r="I11" s="186"/>
      <c r="J11" s="305"/>
      <c r="K11" s="305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0"/>
  <sheetViews>
    <sheetView zoomScale="60" zoomScaleNormal="60" zoomScalePageLayoutView="0" workbookViewId="0" topLeftCell="A1">
      <selection activeCell="C6" sqref="C6"/>
    </sheetView>
  </sheetViews>
  <sheetFormatPr defaultColWidth="9.140625" defaultRowHeight="15"/>
  <cols>
    <col min="1" max="1" width="6.7109375" style="0" customWidth="1"/>
    <col min="2" max="2" width="44.140625" style="0" customWidth="1"/>
    <col min="3" max="3" width="16.7109375" style="0" customWidth="1"/>
    <col min="4" max="6" width="8.7109375" style="0" customWidth="1"/>
    <col min="7" max="7" width="10.57421875" style="0" customWidth="1"/>
    <col min="8" max="9" width="10.57421875" style="186" customWidth="1"/>
    <col min="10" max="11" width="10.57421875" style="305" customWidth="1"/>
    <col min="12" max="21" width="10.57421875" style="331" customWidth="1"/>
    <col min="22" max="22" width="12.28125" style="0" customWidth="1"/>
    <col min="23" max="23" width="12.00390625" style="0" customWidth="1"/>
  </cols>
  <sheetData>
    <row r="1" spans="1:23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1" t="s">
        <v>18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5">
      <c r="B3" s="5"/>
      <c r="C3" s="5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</row>
    <row r="4" spans="2:23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55" t="s">
        <v>16</v>
      </c>
      <c r="W4" s="656"/>
    </row>
    <row r="5" spans="1:23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38" t="s">
        <v>4</v>
      </c>
      <c r="W5" s="77" t="s">
        <v>5</v>
      </c>
    </row>
    <row r="6" spans="1:23" ht="15.75">
      <c r="A6" s="109"/>
      <c r="B6" s="558" t="s">
        <v>265</v>
      </c>
      <c r="C6" s="634" t="s">
        <v>30</v>
      </c>
      <c r="D6" s="505"/>
      <c r="E6" s="505"/>
      <c r="F6" s="505"/>
      <c r="G6" s="505"/>
      <c r="H6" s="505"/>
      <c r="I6" s="505"/>
      <c r="J6" s="161"/>
      <c r="K6" s="161"/>
      <c r="L6" s="161"/>
      <c r="M6" s="161"/>
      <c r="N6" s="161"/>
      <c r="O6" s="161"/>
      <c r="P6" s="161"/>
      <c r="Q6" s="161"/>
      <c r="R6" s="161"/>
      <c r="S6" s="161">
        <v>5</v>
      </c>
      <c r="T6" s="161">
        <v>10</v>
      </c>
      <c r="U6" s="161">
        <v>10</v>
      </c>
      <c r="V6" s="87">
        <v>25</v>
      </c>
      <c r="W6" s="76">
        <v>25</v>
      </c>
    </row>
    <row r="7" spans="1:23" ht="19.5" customHeight="1">
      <c r="A7" s="24"/>
      <c r="B7" s="23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4"/>
      <c r="W7" s="25"/>
    </row>
    <row r="9" spans="1:14" s="331" customFormat="1" ht="15.75">
      <c r="A9" s="113"/>
      <c r="B9" s="71" t="s">
        <v>259</v>
      </c>
      <c r="C9" s="66"/>
      <c r="L9" s="37"/>
      <c r="M9" s="105"/>
      <c r="N9" s="105"/>
    </row>
    <row r="10" spans="2:22" s="73" customFormat="1" ht="15.75">
      <c r="B10" s="71"/>
      <c r="C10" s="59"/>
      <c r="H10" s="186"/>
      <c r="I10" s="186"/>
      <c r="J10" s="305"/>
      <c r="K10" s="305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6"/>
    </row>
  </sheetData>
  <sheetProtection/>
  <mergeCells count="10">
    <mergeCell ref="D4:E4"/>
    <mergeCell ref="F4:G4"/>
    <mergeCell ref="V4:W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zoomScale="60" zoomScaleNormal="60" zoomScalePageLayoutView="0" workbookViewId="0" topLeftCell="A1">
      <selection activeCell="C9" sqref="C9"/>
    </sheetView>
  </sheetViews>
  <sheetFormatPr defaultColWidth="9.140625" defaultRowHeight="15"/>
  <cols>
    <col min="1" max="1" width="6.7109375" style="0" customWidth="1"/>
    <col min="2" max="2" width="48.5742187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21.28125" style="0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38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42" t="s">
        <v>5</v>
      </c>
    </row>
    <row r="6" spans="1:24" s="28" customFormat="1" ht="15.75">
      <c r="A6" s="108">
        <v>1</v>
      </c>
      <c r="B6" s="209" t="s">
        <v>76</v>
      </c>
      <c r="C6" s="209" t="s">
        <v>31</v>
      </c>
      <c r="D6" s="201">
        <v>1</v>
      </c>
      <c r="E6" s="128">
        <v>6</v>
      </c>
      <c r="F6" s="120">
        <v>8</v>
      </c>
      <c r="G6" s="120">
        <v>4</v>
      </c>
      <c r="H6" s="504"/>
      <c r="I6" s="504"/>
      <c r="J6" s="120">
        <v>11</v>
      </c>
      <c r="K6" s="120">
        <v>7</v>
      </c>
      <c r="L6" s="120">
        <v>8</v>
      </c>
      <c r="M6" s="120">
        <v>6</v>
      </c>
      <c r="N6" s="120">
        <v>2</v>
      </c>
      <c r="O6" s="120">
        <v>5</v>
      </c>
      <c r="P6" s="120">
        <v>1</v>
      </c>
      <c r="Q6" s="120">
        <v>4</v>
      </c>
      <c r="R6" s="504"/>
      <c r="S6" s="504"/>
      <c r="T6" s="504"/>
      <c r="U6" s="504"/>
      <c r="V6" s="418">
        <v>17</v>
      </c>
      <c r="W6" s="87">
        <f aca="true" t="shared" si="0" ref="W6:W16">SUM(D6:V6)</f>
        <v>80</v>
      </c>
      <c r="X6" s="76">
        <f aca="true" t="shared" si="1" ref="X6:X16">SUM(D6:V6)</f>
        <v>80</v>
      </c>
    </row>
    <row r="7" spans="1:24" s="28" customFormat="1" ht="15.75">
      <c r="A7" s="108">
        <v>2</v>
      </c>
      <c r="B7" s="327" t="s">
        <v>172</v>
      </c>
      <c r="C7" s="209" t="s">
        <v>31</v>
      </c>
      <c r="D7" s="150"/>
      <c r="E7" s="557"/>
      <c r="F7" s="504"/>
      <c r="G7" s="504"/>
      <c r="H7" s="501"/>
      <c r="I7" s="504"/>
      <c r="J7" s="504"/>
      <c r="K7" s="120">
        <v>4</v>
      </c>
      <c r="L7" s="120"/>
      <c r="M7" s="120"/>
      <c r="N7" s="120">
        <v>5</v>
      </c>
      <c r="O7" s="120">
        <v>8</v>
      </c>
      <c r="P7" s="120">
        <v>6</v>
      </c>
      <c r="Q7" s="120">
        <v>7</v>
      </c>
      <c r="R7" s="120"/>
      <c r="S7" s="120"/>
      <c r="T7" s="120">
        <v>12</v>
      </c>
      <c r="U7" s="120"/>
      <c r="V7" s="101"/>
      <c r="W7" s="87">
        <f t="shared" si="0"/>
        <v>42</v>
      </c>
      <c r="X7" s="76">
        <f t="shared" si="1"/>
        <v>42</v>
      </c>
    </row>
    <row r="8" spans="1:24" s="28" customFormat="1" ht="15.75">
      <c r="A8" s="109">
        <v>3</v>
      </c>
      <c r="B8" s="209" t="s">
        <v>77</v>
      </c>
      <c r="C8" s="209" t="s">
        <v>276</v>
      </c>
      <c r="D8" s="556"/>
      <c r="E8" s="555"/>
      <c r="F8" s="450">
        <v>5</v>
      </c>
      <c r="G8" s="450">
        <v>9</v>
      </c>
      <c r="H8" s="450">
        <v>6</v>
      </c>
      <c r="I8" s="450">
        <v>6</v>
      </c>
      <c r="J8" s="450">
        <v>4</v>
      </c>
      <c r="K8" s="505"/>
      <c r="L8" s="505"/>
      <c r="M8" s="505"/>
      <c r="N8" s="505"/>
      <c r="O8" s="505"/>
      <c r="P8" s="450"/>
      <c r="Q8" s="450">
        <v>1</v>
      </c>
      <c r="R8" s="450"/>
      <c r="S8" s="450"/>
      <c r="T8" s="450"/>
      <c r="U8" s="450"/>
      <c r="V8" s="101"/>
      <c r="W8" s="87">
        <f t="shared" si="0"/>
        <v>31</v>
      </c>
      <c r="X8" s="76">
        <f t="shared" si="1"/>
        <v>31</v>
      </c>
    </row>
    <row r="9" spans="1:24" s="28" customFormat="1" ht="15">
      <c r="A9" s="450">
        <v>4</v>
      </c>
      <c r="B9" s="543" t="s">
        <v>263</v>
      </c>
      <c r="C9" s="209" t="s">
        <v>31</v>
      </c>
      <c r="D9" s="139"/>
      <c r="E9" s="118"/>
      <c r="F9" s="450"/>
      <c r="G9" s="450"/>
      <c r="H9" s="276"/>
      <c r="I9" s="276"/>
      <c r="J9" s="276"/>
      <c r="K9" s="276"/>
      <c r="L9" s="501"/>
      <c r="M9" s="501"/>
      <c r="N9" s="501"/>
      <c r="O9" s="501"/>
      <c r="P9" s="501"/>
      <c r="Q9" s="501"/>
      <c r="R9" s="276">
        <v>8</v>
      </c>
      <c r="S9" s="276">
        <v>7</v>
      </c>
      <c r="T9" s="276">
        <v>2</v>
      </c>
      <c r="U9" s="276">
        <v>12</v>
      </c>
      <c r="V9" s="101"/>
      <c r="W9" s="87">
        <f t="shared" si="0"/>
        <v>29</v>
      </c>
      <c r="X9" s="76">
        <f t="shared" si="1"/>
        <v>29</v>
      </c>
    </row>
    <row r="10" spans="1:24" s="28" customFormat="1" ht="15.75">
      <c r="A10" s="108">
        <v>5</v>
      </c>
      <c r="B10" s="254" t="s">
        <v>125</v>
      </c>
      <c r="C10" s="209" t="s">
        <v>31</v>
      </c>
      <c r="D10" s="129"/>
      <c r="E10" s="128"/>
      <c r="F10" s="120"/>
      <c r="G10" s="120">
        <v>2</v>
      </c>
      <c r="H10" s="504"/>
      <c r="I10" s="120">
        <v>4</v>
      </c>
      <c r="J10" s="120">
        <v>2</v>
      </c>
      <c r="K10" s="504"/>
      <c r="L10" s="504"/>
      <c r="M10" s="504"/>
      <c r="N10" s="120">
        <v>8</v>
      </c>
      <c r="O10" s="120">
        <v>1</v>
      </c>
      <c r="P10" s="504"/>
      <c r="Q10" s="504"/>
      <c r="R10" s="120">
        <v>5</v>
      </c>
      <c r="S10" s="120">
        <v>4</v>
      </c>
      <c r="T10" s="120"/>
      <c r="U10" s="120"/>
      <c r="V10" s="101"/>
      <c r="W10" s="87">
        <f t="shared" si="0"/>
        <v>26</v>
      </c>
      <c r="X10" s="76">
        <f t="shared" si="1"/>
        <v>26</v>
      </c>
    </row>
    <row r="11" spans="1:24" s="28" customFormat="1" ht="15.75">
      <c r="A11" s="108">
        <v>6</v>
      </c>
      <c r="B11" s="209" t="s">
        <v>75</v>
      </c>
      <c r="C11" s="209" t="s">
        <v>32</v>
      </c>
      <c r="D11" s="139">
        <v>6</v>
      </c>
      <c r="E11" s="118">
        <v>1</v>
      </c>
      <c r="F11" s="505"/>
      <c r="G11" s="505"/>
      <c r="H11" s="505"/>
      <c r="I11" s="505"/>
      <c r="J11" s="505"/>
      <c r="K11" s="505"/>
      <c r="L11" s="29">
        <v>3</v>
      </c>
      <c r="M11" s="29"/>
      <c r="N11" s="29">
        <v>1</v>
      </c>
      <c r="O11" s="29">
        <v>3</v>
      </c>
      <c r="P11" s="450"/>
      <c r="Q11" s="450"/>
      <c r="R11" s="450"/>
      <c r="S11" s="450"/>
      <c r="T11" s="450"/>
      <c r="U11" s="450"/>
      <c r="V11" s="101">
        <v>5</v>
      </c>
      <c r="W11" s="87">
        <f t="shared" si="0"/>
        <v>19</v>
      </c>
      <c r="X11" s="76">
        <f t="shared" si="1"/>
        <v>19</v>
      </c>
    </row>
    <row r="12" spans="1:24" s="28" customFormat="1" ht="15.75">
      <c r="A12" s="108">
        <v>7</v>
      </c>
      <c r="B12" s="159" t="s">
        <v>212</v>
      </c>
      <c r="C12" s="159" t="s">
        <v>32</v>
      </c>
      <c r="D12" s="275"/>
      <c r="E12" s="245"/>
      <c r="F12" s="119"/>
      <c r="G12" s="119"/>
      <c r="H12" s="119"/>
      <c r="I12" s="119"/>
      <c r="J12" s="119"/>
      <c r="K12" s="119"/>
      <c r="L12" s="120">
        <v>5</v>
      </c>
      <c r="M12" s="504"/>
      <c r="N12" s="504"/>
      <c r="O12" s="504"/>
      <c r="P12" s="504"/>
      <c r="Q12" s="504"/>
      <c r="R12" s="120">
        <v>3</v>
      </c>
      <c r="S12" s="504"/>
      <c r="T12" s="120"/>
      <c r="U12" s="120">
        <v>2</v>
      </c>
      <c r="V12" s="119"/>
      <c r="W12" s="87">
        <f t="shared" si="0"/>
        <v>10</v>
      </c>
      <c r="X12" s="76">
        <f t="shared" si="1"/>
        <v>10</v>
      </c>
    </row>
    <row r="13" spans="1:24" s="28" customFormat="1" ht="15">
      <c r="A13" s="166">
        <v>8</v>
      </c>
      <c r="B13" s="316" t="s">
        <v>146</v>
      </c>
      <c r="C13" s="209" t="s">
        <v>32</v>
      </c>
      <c r="D13" s="275"/>
      <c r="E13" s="245"/>
      <c r="F13" s="119"/>
      <c r="G13" s="119"/>
      <c r="H13" s="276"/>
      <c r="I13" s="276">
        <v>9</v>
      </c>
      <c r="J13" s="276"/>
      <c r="K13" s="276"/>
      <c r="L13" s="276"/>
      <c r="M13" s="276"/>
      <c r="N13" s="501"/>
      <c r="O13" s="501"/>
      <c r="P13" s="501"/>
      <c r="Q13" s="501"/>
      <c r="R13" s="501"/>
      <c r="S13" s="501"/>
      <c r="T13" s="276"/>
      <c r="U13" s="276"/>
      <c r="V13" s="119"/>
      <c r="W13" s="87">
        <f t="shared" si="0"/>
        <v>9</v>
      </c>
      <c r="X13" s="76">
        <f t="shared" si="1"/>
        <v>9</v>
      </c>
    </row>
    <row r="14" spans="1:24" s="28" customFormat="1" ht="15.75">
      <c r="A14" s="108">
        <v>9</v>
      </c>
      <c r="B14" s="326" t="s">
        <v>52</v>
      </c>
      <c r="C14" s="159" t="s">
        <v>193</v>
      </c>
      <c r="D14" s="275"/>
      <c r="E14" s="245"/>
      <c r="F14" s="119"/>
      <c r="G14" s="119"/>
      <c r="H14" s="119"/>
      <c r="I14" s="120"/>
      <c r="J14" s="120">
        <v>6</v>
      </c>
      <c r="K14" s="120"/>
      <c r="L14" s="120"/>
      <c r="M14" s="120"/>
      <c r="N14" s="504"/>
      <c r="O14" s="504"/>
      <c r="P14" s="504"/>
      <c r="Q14" s="504"/>
      <c r="R14" s="504"/>
      <c r="S14" s="504"/>
      <c r="T14" s="120"/>
      <c r="U14" s="120"/>
      <c r="V14" s="119"/>
      <c r="W14" s="87">
        <f t="shared" si="0"/>
        <v>6</v>
      </c>
      <c r="X14" s="76">
        <f t="shared" si="1"/>
        <v>6</v>
      </c>
    </row>
    <row r="15" spans="1:24" s="28" customFormat="1" ht="15.75">
      <c r="A15" s="108">
        <f>(1+A14)</f>
        <v>10</v>
      </c>
      <c r="B15" s="326" t="s">
        <v>132</v>
      </c>
      <c r="C15" s="326" t="s">
        <v>73</v>
      </c>
      <c r="D15" s="150"/>
      <c r="E15" s="126"/>
      <c r="F15" s="120"/>
      <c r="G15" s="120"/>
      <c r="H15" s="276"/>
      <c r="I15" s="120"/>
      <c r="J15" s="120">
        <v>3</v>
      </c>
      <c r="K15" s="120">
        <v>1</v>
      </c>
      <c r="L15" s="120">
        <v>1</v>
      </c>
      <c r="M15" s="120">
        <v>1</v>
      </c>
      <c r="N15" s="504"/>
      <c r="O15" s="504"/>
      <c r="P15" s="504"/>
      <c r="Q15" s="504"/>
      <c r="R15" s="504"/>
      <c r="S15" s="504"/>
      <c r="T15" s="120"/>
      <c r="U15" s="120"/>
      <c r="V15" s="124"/>
      <c r="W15" s="87">
        <f t="shared" si="0"/>
        <v>6</v>
      </c>
      <c r="X15" s="76">
        <f t="shared" si="1"/>
        <v>6</v>
      </c>
    </row>
    <row r="16" spans="1:24" s="28" customFormat="1" ht="15.75">
      <c r="A16" s="108">
        <v>11</v>
      </c>
      <c r="B16" s="325" t="s">
        <v>147</v>
      </c>
      <c r="C16" s="466" t="s">
        <v>148</v>
      </c>
      <c r="D16" s="139"/>
      <c r="E16" s="118"/>
      <c r="F16" s="450"/>
      <c r="G16" s="450"/>
      <c r="H16" s="276"/>
      <c r="I16" s="276">
        <v>1</v>
      </c>
      <c r="J16" s="276"/>
      <c r="K16" s="276"/>
      <c r="L16" s="501"/>
      <c r="M16" s="501"/>
      <c r="N16" s="501"/>
      <c r="O16" s="501"/>
      <c r="P16" s="501"/>
      <c r="Q16" s="501"/>
      <c r="R16" s="276"/>
      <c r="S16" s="276"/>
      <c r="T16" s="276"/>
      <c r="U16" s="276"/>
      <c r="V16" s="101"/>
      <c r="W16" s="87">
        <f t="shared" si="0"/>
        <v>1</v>
      </c>
      <c r="X16" s="76">
        <f t="shared" si="1"/>
        <v>1</v>
      </c>
    </row>
    <row r="17" spans="1:14" s="331" customFormat="1" ht="15.75">
      <c r="A17" s="113"/>
      <c r="B17" s="71" t="s">
        <v>259</v>
      </c>
      <c r="C17" s="66"/>
      <c r="L17" s="37"/>
      <c r="M17" s="105"/>
      <c r="N17" s="105"/>
    </row>
    <row r="18" spans="2:22" s="78" customFormat="1" ht="15.75">
      <c r="B18" s="71"/>
      <c r="C18" s="59"/>
      <c r="H18" s="186"/>
      <c r="I18" s="186"/>
      <c r="J18" s="296"/>
      <c r="K18" s="296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6"/>
    </row>
    <row r="19" spans="2:3" ht="15">
      <c r="B19" s="72"/>
      <c r="C19" s="66"/>
    </row>
    <row r="20" spans="2:3" ht="15">
      <c r="B20" s="116"/>
      <c r="C20" s="81"/>
    </row>
    <row r="21" spans="2:3" ht="15">
      <c r="B21" s="116"/>
      <c r="C21" s="81"/>
    </row>
    <row r="22" spans="2:3" ht="15">
      <c r="B22" s="116"/>
      <c r="C22" s="81"/>
    </row>
    <row r="23" spans="2:3" ht="15">
      <c r="B23" s="116"/>
      <c r="C23" s="81"/>
    </row>
    <row r="24" spans="2:3" ht="15">
      <c r="B24" s="72"/>
      <c r="C24" s="6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0"/>
  <sheetViews>
    <sheetView zoomScale="60" zoomScaleNormal="60" zoomScalePageLayoutView="0" workbookViewId="0" topLeftCell="A1">
      <selection activeCell="C7" sqref="C7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8.140625" style="82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49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8" customHeight="1">
      <c r="A5" s="6" t="s">
        <v>1</v>
      </c>
      <c r="B5" s="34" t="s">
        <v>0</v>
      </c>
      <c r="C5" s="99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7" t="s">
        <v>5</v>
      </c>
    </row>
    <row r="6" spans="1:24" s="28" customFormat="1" ht="18" customHeight="1">
      <c r="A6" s="158">
        <v>1</v>
      </c>
      <c r="B6" s="254" t="s">
        <v>122</v>
      </c>
      <c r="C6" s="252" t="s">
        <v>192</v>
      </c>
      <c r="D6" s="309"/>
      <c r="E6" s="311"/>
      <c r="F6" s="314">
        <v>6</v>
      </c>
      <c r="G6" s="314">
        <v>6</v>
      </c>
      <c r="H6" s="501"/>
      <c r="I6" s="501"/>
      <c r="J6" s="314">
        <v>7</v>
      </c>
      <c r="K6" s="314">
        <v>5</v>
      </c>
      <c r="L6" s="501"/>
      <c r="M6" s="501"/>
      <c r="N6" s="314">
        <v>5</v>
      </c>
      <c r="O6" s="314">
        <v>5</v>
      </c>
      <c r="P6" s="501"/>
      <c r="Q6" s="314">
        <v>5</v>
      </c>
      <c r="R6" s="501"/>
      <c r="S6" s="314">
        <v>1</v>
      </c>
      <c r="T6" s="314">
        <v>10</v>
      </c>
      <c r="U6" s="314">
        <v>12</v>
      </c>
      <c r="V6" s="318"/>
      <c r="W6" s="39">
        <f aca="true" t="shared" si="0" ref="W6:W17">SUM(D6:V6)</f>
        <v>62</v>
      </c>
      <c r="X6" s="76">
        <f aca="true" t="shared" si="1" ref="X6:X17">SUM(D6:V6)</f>
        <v>62</v>
      </c>
    </row>
    <row r="7" spans="1:24" s="28" customFormat="1" ht="18" customHeight="1">
      <c r="A7" s="158">
        <v>2</v>
      </c>
      <c r="B7" s="209" t="s">
        <v>67</v>
      </c>
      <c r="C7" s="315" t="s">
        <v>151</v>
      </c>
      <c r="D7" s="312">
        <v>6</v>
      </c>
      <c r="E7" s="311">
        <v>9</v>
      </c>
      <c r="F7" s="310"/>
      <c r="G7" s="310"/>
      <c r="H7" s="310">
        <v>5</v>
      </c>
      <c r="I7" s="310">
        <v>9</v>
      </c>
      <c r="J7" s="310">
        <v>4</v>
      </c>
      <c r="K7" s="310"/>
      <c r="L7" s="501"/>
      <c r="M7" s="501"/>
      <c r="N7" s="501"/>
      <c r="O7" s="501"/>
      <c r="P7" s="501"/>
      <c r="Q7" s="501"/>
      <c r="R7" s="310">
        <v>7</v>
      </c>
      <c r="S7" s="310">
        <v>5</v>
      </c>
      <c r="T7" s="310"/>
      <c r="U7" s="310">
        <v>2</v>
      </c>
      <c r="V7" s="310"/>
      <c r="W7" s="39">
        <f t="shared" si="0"/>
        <v>47</v>
      </c>
      <c r="X7" s="76">
        <f t="shared" si="1"/>
        <v>47</v>
      </c>
    </row>
    <row r="8" spans="1:24" s="28" customFormat="1" ht="18" customHeight="1">
      <c r="A8" s="544">
        <v>3</v>
      </c>
      <c r="B8" s="316" t="s">
        <v>150</v>
      </c>
      <c r="C8" s="315" t="s">
        <v>151</v>
      </c>
      <c r="D8" s="427"/>
      <c r="E8" s="322"/>
      <c r="F8" s="321"/>
      <c r="G8" s="321"/>
      <c r="H8" s="276">
        <v>3</v>
      </c>
      <c r="I8" s="276">
        <v>6</v>
      </c>
      <c r="J8" s="276">
        <v>1</v>
      </c>
      <c r="K8" s="276"/>
      <c r="L8" s="501"/>
      <c r="M8" s="501"/>
      <c r="N8" s="501"/>
      <c r="O8" s="501"/>
      <c r="P8" s="501"/>
      <c r="Q8" s="501"/>
      <c r="R8" s="276">
        <v>4</v>
      </c>
      <c r="S8" s="276">
        <v>8</v>
      </c>
      <c r="T8" s="276"/>
      <c r="U8" s="276"/>
      <c r="V8" s="321"/>
      <c r="W8" s="39">
        <f t="shared" si="0"/>
        <v>22</v>
      </c>
      <c r="X8" s="76">
        <f t="shared" si="1"/>
        <v>22</v>
      </c>
    </row>
    <row r="9" spans="1:24" s="28" customFormat="1" ht="18" customHeight="1">
      <c r="A9" s="158">
        <v>4</v>
      </c>
      <c r="B9" s="209" t="s">
        <v>66</v>
      </c>
      <c r="C9" s="210" t="s">
        <v>59</v>
      </c>
      <c r="D9" s="312">
        <v>9</v>
      </c>
      <c r="E9" s="311">
        <v>4</v>
      </c>
      <c r="F9" s="310"/>
      <c r="G9" s="310"/>
      <c r="H9" s="310"/>
      <c r="I9" s="310"/>
      <c r="J9" s="310"/>
      <c r="K9" s="310"/>
      <c r="L9" s="501"/>
      <c r="M9" s="501"/>
      <c r="N9" s="501"/>
      <c r="O9" s="501"/>
      <c r="P9" s="501"/>
      <c r="Q9" s="501"/>
      <c r="R9" s="310"/>
      <c r="S9" s="310"/>
      <c r="T9" s="310"/>
      <c r="U9" s="310"/>
      <c r="V9" s="310"/>
      <c r="W9" s="39">
        <f t="shared" si="0"/>
        <v>13</v>
      </c>
      <c r="X9" s="76">
        <f t="shared" si="1"/>
        <v>13</v>
      </c>
    </row>
    <row r="10" spans="1:24" s="28" customFormat="1" ht="18" customHeight="1">
      <c r="A10" s="158">
        <v>5</v>
      </c>
      <c r="B10" s="254" t="s">
        <v>123</v>
      </c>
      <c r="C10" s="252" t="s">
        <v>124</v>
      </c>
      <c r="D10" s="319"/>
      <c r="E10" s="320"/>
      <c r="F10" s="314">
        <v>1</v>
      </c>
      <c r="G10" s="313"/>
      <c r="H10" s="314">
        <v>10</v>
      </c>
      <c r="I10" s="313">
        <v>2</v>
      </c>
      <c r="J10" s="313"/>
      <c r="K10" s="313"/>
      <c r="L10" s="502"/>
      <c r="M10" s="502"/>
      <c r="N10" s="502"/>
      <c r="O10" s="502"/>
      <c r="P10" s="502"/>
      <c r="Q10" s="502"/>
      <c r="R10" s="313"/>
      <c r="S10" s="313"/>
      <c r="T10" s="313"/>
      <c r="U10" s="313"/>
      <c r="V10" s="313"/>
      <c r="W10" s="39">
        <f t="shared" si="0"/>
        <v>13</v>
      </c>
      <c r="X10" s="76">
        <f t="shared" si="1"/>
        <v>13</v>
      </c>
    </row>
    <row r="11" spans="1:24" s="28" customFormat="1" ht="18" customHeight="1">
      <c r="A11" s="158">
        <v>6</v>
      </c>
      <c r="B11" s="209" t="s">
        <v>68</v>
      </c>
      <c r="C11" s="210" t="s">
        <v>32</v>
      </c>
      <c r="D11" s="312">
        <v>4</v>
      </c>
      <c r="E11" s="311">
        <v>6</v>
      </c>
      <c r="F11" s="310"/>
      <c r="G11" s="310"/>
      <c r="H11" s="310"/>
      <c r="I11" s="310"/>
      <c r="J11" s="310"/>
      <c r="K11" s="310"/>
      <c r="L11" s="501"/>
      <c r="M11" s="501"/>
      <c r="N11" s="501"/>
      <c r="O11" s="501"/>
      <c r="P11" s="501"/>
      <c r="Q11" s="501"/>
      <c r="R11" s="310"/>
      <c r="S11" s="310">
        <v>3</v>
      </c>
      <c r="T11" s="310"/>
      <c r="U11" s="310"/>
      <c r="V11" s="310"/>
      <c r="W11" s="39">
        <f t="shared" si="0"/>
        <v>13</v>
      </c>
      <c r="X11" s="76">
        <f t="shared" si="1"/>
        <v>13</v>
      </c>
    </row>
    <row r="12" spans="1:24" s="28" customFormat="1" ht="18" customHeight="1">
      <c r="A12" s="158">
        <v>7</v>
      </c>
      <c r="B12" s="316" t="s">
        <v>149</v>
      </c>
      <c r="C12" s="210" t="s">
        <v>71</v>
      </c>
      <c r="D12" s="427"/>
      <c r="E12" s="322"/>
      <c r="F12" s="321"/>
      <c r="G12" s="321"/>
      <c r="H12" s="276">
        <v>7</v>
      </c>
      <c r="I12" s="276">
        <v>4</v>
      </c>
      <c r="J12" s="276"/>
      <c r="K12" s="276"/>
      <c r="L12" s="501"/>
      <c r="M12" s="501"/>
      <c r="N12" s="501"/>
      <c r="O12" s="501"/>
      <c r="P12" s="501"/>
      <c r="Q12" s="501"/>
      <c r="R12" s="276"/>
      <c r="S12" s="276"/>
      <c r="T12" s="276"/>
      <c r="U12" s="276"/>
      <c r="V12" s="321"/>
      <c r="W12" s="39">
        <f t="shared" si="0"/>
        <v>11</v>
      </c>
      <c r="X12" s="76">
        <f t="shared" si="1"/>
        <v>11</v>
      </c>
    </row>
    <row r="13" spans="1:24" s="28" customFormat="1" ht="18" customHeight="1">
      <c r="A13" s="442">
        <v>8</v>
      </c>
      <c r="B13" s="209" t="s">
        <v>70</v>
      </c>
      <c r="C13" s="210" t="s">
        <v>32</v>
      </c>
      <c r="D13" s="323">
        <v>1</v>
      </c>
      <c r="E13" s="311">
        <v>2</v>
      </c>
      <c r="F13" s="310"/>
      <c r="G13" s="310">
        <v>4</v>
      </c>
      <c r="H13" s="310"/>
      <c r="I13" s="310"/>
      <c r="J13" s="310"/>
      <c r="K13" s="310"/>
      <c r="L13" s="501"/>
      <c r="M13" s="501"/>
      <c r="N13" s="501"/>
      <c r="O13" s="501"/>
      <c r="P13" s="501"/>
      <c r="Q13" s="501"/>
      <c r="R13" s="310"/>
      <c r="S13" s="310"/>
      <c r="T13" s="310"/>
      <c r="U13" s="310"/>
      <c r="V13" s="310"/>
      <c r="W13" s="39">
        <f t="shared" si="0"/>
        <v>7</v>
      </c>
      <c r="X13" s="76">
        <f t="shared" si="1"/>
        <v>7</v>
      </c>
    </row>
    <row r="14" spans="1:24" s="28" customFormat="1" ht="18" customHeight="1">
      <c r="A14" s="442">
        <v>9</v>
      </c>
      <c r="B14" s="209" t="s">
        <v>69</v>
      </c>
      <c r="C14" s="210" t="s">
        <v>32</v>
      </c>
      <c r="D14" s="323">
        <v>2</v>
      </c>
      <c r="E14" s="324">
        <v>0</v>
      </c>
      <c r="F14" s="321"/>
      <c r="G14" s="321"/>
      <c r="H14" s="321"/>
      <c r="I14" s="321"/>
      <c r="J14" s="321"/>
      <c r="K14" s="321"/>
      <c r="L14" s="503"/>
      <c r="M14" s="503"/>
      <c r="N14" s="503"/>
      <c r="O14" s="503"/>
      <c r="P14" s="503"/>
      <c r="Q14" s="503"/>
      <c r="R14" s="321"/>
      <c r="S14" s="321"/>
      <c r="T14" s="321"/>
      <c r="U14" s="321"/>
      <c r="V14" s="321"/>
      <c r="W14" s="39">
        <f t="shared" si="0"/>
        <v>2</v>
      </c>
      <c r="X14" s="76">
        <f t="shared" si="1"/>
        <v>2</v>
      </c>
    </row>
    <row r="15" spans="1:24" s="28" customFormat="1" ht="18" customHeight="1">
      <c r="A15" s="166">
        <v>10</v>
      </c>
      <c r="B15" s="316" t="s">
        <v>152</v>
      </c>
      <c r="C15" s="315" t="s">
        <v>32</v>
      </c>
      <c r="D15" s="313"/>
      <c r="E15" s="320"/>
      <c r="F15" s="313"/>
      <c r="G15" s="313"/>
      <c r="H15" s="314">
        <v>2</v>
      </c>
      <c r="I15" s="313"/>
      <c r="J15" s="313"/>
      <c r="K15" s="313"/>
      <c r="L15" s="502"/>
      <c r="M15" s="502"/>
      <c r="N15" s="502"/>
      <c r="O15" s="502"/>
      <c r="P15" s="502"/>
      <c r="Q15" s="502"/>
      <c r="R15" s="313"/>
      <c r="S15" s="313"/>
      <c r="T15" s="313"/>
      <c r="U15" s="313"/>
      <c r="V15" s="313"/>
      <c r="W15" s="39">
        <f t="shared" si="0"/>
        <v>2</v>
      </c>
      <c r="X15" s="76">
        <f t="shared" si="1"/>
        <v>2</v>
      </c>
    </row>
    <row r="16" spans="1:24" s="28" customFormat="1" ht="15">
      <c r="A16" s="167">
        <v>11</v>
      </c>
      <c r="B16" s="316" t="s">
        <v>153</v>
      </c>
      <c r="C16" s="315" t="s">
        <v>30</v>
      </c>
      <c r="D16" s="321"/>
      <c r="E16" s="322"/>
      <c r="F16" s="321"/>
      <c r="G16" s="321"/>
      <c r="H16" s="276">
        <v>1</v>
      </c>
      <c r="I16" s="276"/>
      <c r="J16" s="276"/>
      <c r="K16" s="276"/>
      <c r="L16" s="501"/>
      <c r="M16" s="501"/>
      <c r="N16" s="501"/>
      <c r="O16" s="501"/>
      <c r="P16" s="501"/>
      <c r="Q16" s="501"/>
      <c r="R16" s="276"/>
      <c r="S16" s="276"/>
      <c r="T16" s="276"/>
      <c r="U16" s="276"/>
      <c r="V16" s="321"/>
      <c r="W16" s="39">
        <f t="shared" si="0"/>
        <v>1</v>
      </c>
      <c r="X16" s="76">
        <f t="shared" si="1"/>
        <v>1</v>
      </c>
    </row>
    <row r="17" spans="1:24" s="28" customFormat="1" ht="15">
      <c r="A17" s="167">
        <v>12</v>
      </c>
      <c r="B17" s="316" t="s">
        <v>154</v>
      </c>
      <c r="C17" s="316" t="s">
        <v>32</v>
      </c>
      <c r="D17" s="313"/>
      <c r="E17" s="320"/>
      <c r="F17" s="313"/>
      <c r="G17" s="313"/>
      <c r="H17" s="313"/>
      <c r="I17" s="276">
        <v>1</v>
      </c>
      <c r="J17" s="276"/>
      <c r="K17" s="276"/>
      <c r="L17" s="501"/>
      <c r="M17" s="501"/>
      <c r="N17" s="501"/>
      <c r="O17" s="501"/>
      <c r="P17" s="501"/>
      <c r="Q17" s="501"/>
      <c r="R17" s="276"/>
      <c r="S17" s="276"/>
      <c r="T17" s="276"/>
      <c r="U17" s="276"/>
      <c r="V17" s="313"/>
      <c r="W17" s="39">
        <f t="shared" si="0"/>
        <v>1</v>
      </c>
      <c r="X17" s="76">
        <f t="shared" si="1"/>
        <v>1</v>
      </c>
    </row>
    <row r="18" spans="2:23" s="78" customFormat="1" ht="15.75">
      <c r="B18" s="71"/>
      <c r="C18" s="59"/>
      <c r="H18" s="186"/>
      <c r="I18" s="186"/>
      <c r="J18" s="296"/>
      <c r="K18" s="296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6"/>
      <c r="W18" s="36"/>
    </row>
    <row r="19" spans="1:14" s="331" customFormat="1" ht="15.75">
      <c r="A19" s="113"/>
      <c r="B19" s="71" t="s">
        <v>259</v>
      </c>
      <c r="C19" s="66"/>
      <c r="L19" s="37"/>
      <c r="M19" s="105"/>
      <c r="N19" s="105"/>
    </row>
    <row r="20" ht="15">
      <c r="B20" s="62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5"/>
  <sheetViews>
    <sheetView zoomScale="60" zoomScaleNormal="60" workbookViewId="0" topLeftCell="A1">
      <selection activeCell="A5" sqref="A5"/>
    </sheetView>
  </sheetViews>
  <sheetFormatPr defaultColWidth="9.140625" defaultRowHeight="15"/>
  <cols>
    <col min="1" max="1" width="6.7109375" style="0" customWidth="1"/>
    <col min="2" max="2" width="51.281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8.140625" style="107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19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31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s="28" customFormat="1" ht="15">
      <c r="A6" s="161">
        <v>1</v>
      </c>
      <c r="B6" s="209" t="s">
        <v>86</v>
      </c>
      <c r="C6" s="209" t="s">
        <v>50</v>
      </c>
      <c r="D6" s="301">
        <v>0</v>
      </c>
      <c r="E6" s="135">
        <v>6</v>
      </c>
      <c r="F6" s="505"/>
      <c r="G6" s="505"/>
      <c r="H6" s="505"/>
      <c r="I6" s="161">
        <v>8</v>
      </c>
      <c r="J6" s="161">
        <v>2</v>
      </c>
      <c r="K6" s="161">
        <v>6</v>
      </c>
      <c r="L6" s="161">
        <v>6</v>
      </c>
      <c r="M6" s="161">
        <v>5</v>
      </c>
      <c r="N6" s="505"/>
      <c r="O6" s="505"/>
      <c r="P6" s="161">
        <v>1</v>
      </c>
      <c r="Q6" s="161">
        <v>6</v>
      </c>
      <c r="R6" s="161">
        <v>7</v>
      </c>
      <c r="S6" s="505"/>
      <c r="T6" s="450">
        <v>2</v>
      </c>
      <c r="U6" s="450">
        <v>14</v>
      </c>
      <c r="V6" s="218">
        <v>21</v>
      </c>
      <c r="W6" s="87">
        <f aca="true" t="shared" si="0" ref="W6:W12">SUM(D6:V6)</f>
        <v>84</v>
      </c>
      <c r="X6" s="76">
        <f aca="true" t="shared" si="1" ref="X6:X12">SUM(D6:V6)</f>
        <v>84</v>
      </c>
    </row>
    <row r="7" spans="1:24" s="28" customFormat="1" ht="15">
      <c r="A7" s="450">
        <v>2</v>
      </c>
      <c r="B7" s="223" t="s">
        <v>85</v>
      </c>
      <c r="C7" s="209" t="s">
        <v>32</v>
      </c>
      <c r="D7" s="301">
        <v>6</v>
      </c>
      <c r="E7" s="135">
        <v>1</v>
      </c>
      <c r="F7" s="505"/>
      <c r="G7" s="505"/>
      <c r="H7" s="161">
        <v>7</v>
      </c>
      <c r="I7" s="161">
        <v>5</v>
      </c>
      <c r="J7" s="161">
        <v>9</v>
      </c>
      <c r="K7" s="161">
        <v>4</v>
      </c>
      <c r="L7" s="161">
        <v>1</v>
      </c>
      <c r="M7" s="505"/>
      <c r="N7" s="505"/>
      <c r="O7" s="505"/>
      <c r="P7" s="161">
        <v>7</v>
      </c>
      <c r="Q7" s="161">
        <v>1</v>
      </c>
      <c r="R7" s="505"/>
      <c r="S7" s="161"/>
      <c r="T7" s="450"/>
      <c r="U7" s="450"/>
      <c r="V7" s="218">
        <v>5</v>
      </c>
      <c r="W7" s="87">
        <f t="shared" si="0"/>
        <v>46</v>
      </c>
      <c r="X7" s="76">
        <f t="shared" si="1"/>
        <v>46</v>
      </c>
    </row>
    <row r="8" spans="1:24" s="28" customFormat="1" ht="15">
      <c r="A8" s="161">
        <v>3</v>
      </c>
      <c r="B8" s="388" t="s">
        <v>75</v>
      </c>
      <c r="C8" s="388" t="s">
        <v>32</v>
      </c>
      <c r="D8" s="508"/>
      <c r="E8" s="509"/>
      <c r="F8" s="510"/>
      <c r="G8" s="510"/>
      <c r="H8" s="161">
        <v>1</v>
      </c>
      <c r="I8" s="510"/>
      <c r="J8" s="510"/>
      <c r="K8" s="11"/>
      <c r="L8" s="11"/>
      <c r="M8" s="11"/>
      <c r="N8" s="11"/>
      <c r="O8" s="11"/>
      <c r="P8" s="161">
        <v>4</v>
      </c>
      <c r="Q8" s="11"/>
      <c r="R8" s="161">
        <v>1</v>
      </c>
      <c r="S8" s="161">
        <v>6</v>
      </c>
      <c r="T8" s="161"/>
      <c r="U8" s="161">
        <v>8</v>
      </c>
      <c r="V8" s="11"/>
      <c r="W8" s="87">
        <f t="shared" si="0"/>
        <v>20</v>
      </c>
      <c r="X8" s="76">
        <f t="shared" si="1"/>
        <v>20</v>
      </c>
    </row>
    <row r="9" spans="1:24" s="28" customFormat="1" ht="15">
      <c r="A9" s="161">
        <v>4</v>
      </c>
      <c r="B9" s="428" t="s">
        <v>77</v>
      </c>
      <c r="C9" s="155" t="s">
        <v>186</v>
      </c>
      <c r="D9" s="511"/>
      <c r="E9" s="512"/>
      <c r="F9" s="505"/>
      <c r="G9" s="505"/>
      <c r="H9" s="505"/>
      <c r="I9" s="505"/>
      <c r="J9" s="161">
        <v>6</v>
      </c>
      <c r="K9" s="161">
        <v>9</v>
      </c>
      <c r="L9" s="161"/>
      <c r="M9" s="161"/>
      <c r="N9" s="161"/>
      <c r="O9" s="161"/>
      <c r="P9" s="161"/>
      <c r="Q9" s="161"/>
      <c r="R9" s="161"/>
      <c r="S9" s="161"/>
      <c r="T9" s="450"/>
      <c r="U9" s="450"/>
      <c r="V9" s="218"/>
      <c r="W9" s="87">
        <f t="shared" si="0"/>
        <v>15</v>
      </c>
      <c r="X9" s="76">
        <f t="shared" si="1"/>
        <v>15</v>
      </c>
    </row>
    <row r="10" spans="1:24" s="28" customFormat="1" ht="15">
      <c r="A10" s="161">
        <v>5</v>
      </c>
      <c r="B10" s="614" t="s">
        <v>254</v>
      </c>
      <c r="C10" s="388" t="s">
        <v>32</v>
      </c>
      <c r="D10" s="506"/>
      <c r="E10" s="507"/>
      <c r="F10" s="497"/>
      <c r="G10" s="497"/>
      <c r="H10" s="497"/>
      <c r="I10" s="497"/>
      <c r="J10" s="26"/>
      <c r="K10" s="26"/>
      <c r="L10" s="26"/>
      <c r="M10" s="26"/>
      <c r="N10" s="26"/>
      <c r="O10" s="26"/>
      <c r="P10" s="161"/>
      <c r="Q10" s="161"/>
      <c r="R10" s="161"/>
      <c r="S10" s="161"/>
      <c r="T10" s="161">
        <v>12</v>
      </c>
      <c r="U10" s="161">
        <v>2</v>
      </c>
      <c r="V10" s="26"/>
      <c r="W10" s="87">
        <f t="shared" si="0"/>
        <v>14</v>
      </c>
      <c r="X10" s="76">
        <f t="shared" si="1"/>
        <v>14</v>
      </c>
    </row>
    <row r="11" spans="1:24" s="28" customFormat="1" ht="15">
      <c r="A11" s="161">
        <v>6</v>
      </c>
      <c r="B11" s="388" t="s">
        <v>81</v>
      </c>
      <c r="C11" s="388" t="s">
        <v>30</v>
      </c>
      <c r="D11" s="511"/>
      <c r="E11" s="512"/>
      <c r="F11" s="505"/>
      <c r="G11" s="505"/>
      <c r="H11" s="450">
        <v>4</v>
      </c>
      <c r="I11" s="450">
        <v>3</v>
      </c>
      <c r="J11" s="505"/>
      <c r="K11" s="505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218"/>
      <c r="W11" s="87">
        <f t="shared" si="0"/>
        <v>7</v>
      </c>
      <c r="X11" s="76">
        <f t="shared" si="1"/>
        <v>7</v>
      </c>
    </row>
    <row r="12" spans="1:24" s="28" customFormat="1" ht="15">
      <c r="A12" s="161">
        <v>7</v>
      </c>
      <c r="B12" s="428" t="s">
        <v>230</v>
      </c>
      <c r="C12" s="209" t="s">
        <v>32</v>
      </c>
      <c r="D12" s="506"/>
      <c r="E12" s="507"/>
      <c r="F12" s="497"/>
      <c r="G12" s="497"/>
      <c r="H12" s="497"/>
      <c r="I12" s="497"/>
      <c r="J12" s="26"/>
      <c r="K12" s="26"/>
      <c r="L12" s="26"/>
      <c r="M12" s="26"/>
      <c r="N12" s="161">
        <v>1</v>
      </c>
      <c r="O12" s="161">
        <v>1</v>
      </c>
      <c r="P12" s="161"/>
      <c r="Q12" s="161"/>
      <c r="R12" s="161">
        <v>4</v>
      </c>
      <c r="S12" s="161">
        <v>1</v>
      </c>
      <c r="T12" s="161"/>
      <c r="U12" s="161"/>
      <c r="V12" s="26"/>
      <c r="W12" s="87">
        <f t="shared" si="0"/>
        <v>7</v>
      </c>
      <c r="X12" s="76">
        <f t="shared" si="1"/>
        <v>7</v>
      </c>
    </row>
    <row r="13" spans="1:24" s="186" customFormat="1" ht="15">
      <c r="A13" s="52"/>
      <c r="B13" s="188"/>
      <c r="C13" s="187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90"/>
      <c r="X13" s="106"/>
    </row>
    <row r="14" spans="1:14" s="331" customFormat="1" ht="15.75">
      <c r="A14" s="113"/>
      <c r="B14" s="71" t="s">
        <v>259</v>
      </c>
      <c r="C14" s="66"/>
      <c r="L14" s="37"/>
      <c r="M14" s="105"/>
      <c r="N14" s="105"/>
    </row>
    <row r="15" spans="2:23" s="79" customFormat="1" ht="15.75">
      <c r="B15" s="71"/>
      <c r="C15" s="59"/>
      <c r="H15" s="186"/>
      <c r="I15" s="186"/>
      <c r="J15" s="296"/>
      <c r="K15" s="296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105"/>
      <c r="W15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0"/>
  <sheetViews>
    <sheetView zoomScale="60" zoomScaleNormal="60" zoomScalePageLayoutView="0" workbookViewId="0" topLeftCell="A1">
      <selection activeCell="T4" sqref="T4:U4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6.28125" style="0" bestFit="1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20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41" t="s">
        <v>4</v>
      </c>
      <c r="X5" s="74" t="s">
        <v>5</v>
      </c>
    </row>
    <row r="6" spans="1:24" ht="15">
      <c r="A6" s="158">
        <v>1</v>
      </c>
      <c r="B6" s="209" t="s">
        <v>87</v>
      </c>
      <c r="C6" s="131" t="s">
        <v>36</v>
      </c>
      <c r="D6" s="29">
        <v>5</v>
      </c>
      <c r="E6" s="29">
        <v>5</v>
      </c>
      <c r="F6" s="505"/>
      <c r="G6" s="505"/>
      <c r="H6" s="505"/>
      <c r="I6" s="505"/>
      <c r="J6" s="505"/>
      <c r="K6" s="505"/>
      <c r="L6" s="88">
        <v>5</v>
      </c>
      <c r="M6" s="88">
        <v>5</v>
      </c>
      <c r="N6" s="88">
        <v>6</v>
      </c>
      <c r="O6" s="88">
        <v>6</v>
      </c>
      <c r="P6" s="88">
        <v>6</v>
      </c>
      <c r="Q6" s="88">
        <v>6</v>
      </c>
      <c r="R6" s="88"/>
      <c r="S6" s="88">
        <v>5</v>
      </c>
      <c r="T6" s="88"/>
      <c r="U6" s="88"/>
      <c r="V6" s="29"/>
      <c r="W6" s="87">
        <f>SUM(D6:V6)</f>
        <v>49</v>
      </c>
      <c r="X6" s="76">
        <f>SUM(D6:V6)</f>
        <v>49</v>
      </c>
    </row>
    <row r="7" spans="1:24" ht="15">
      <c r="A7" s="167">
        <v>2</v>
      </c>
      <c r="B7" s="168"/>
      <c r="C7" s="167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87">
        <f>SUM(D7:V7)</f>
        <v>0</v>
      </c>
      <c r="X7" s="76">
        <f>SUM(D7:V7)</f>
        <v>0</v>
      </c>
    </row>
    <row r="9" spans="1:14" s="331" customFormat="1" ht="15.75">
      <c r="A9" s="113"/>
      <c r="B9" s="71" t="s">
        <v>259</v>
      </c>
      <c r="C9" s="66"/>
      <c r="L9" s="37"/>
      <c r="M9" s="105"/>
      <c r="N9" s="105"/>
    </row>
    <row r="10" spans="2:22" s="78" customFormat="1" ht="15.75">
      <c r="B10" s="71"/>
      <c r="C10" s="59"/>
      <c r="H10" s="186"/>
      <c r="I10" s="186"/>
      <c r="J10" s="296"/>
      <c r="K10" s="296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8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40.00390625" style="5" customWidth="1"/>
    <col min="3" max="3" width="14.7109375" style="5" customWidth="1"/>
    <col min="4" max="5" width="8.7109375" style="0" customWidth="1"/>
    <col min="8" max="9" width="9.140625" style="186" customWidth="1"/>
    <col min="10" max="21" width="9.140625" style="331" customWidth="1"/>
    <col min="22" max="22" width="18.00390625" style="0" customWidth="1"/>
    <col min="23" max="23" width="10.8515625" style="30" bestFit="1" customWidth="1"/>
    <col min="24" max="24" width="13.00390625" style="0" customWidth="1"/>
    <col min="25" max="25" width="9.140625" style="13" customWidth="1"/>
  </cols>
  <sheetData>
    <row r="1" spans="1:25" s="2" customFormat="1" ht="20.25">
      <c r="A1" s="2" t="s">
        <v>62</v>
      </c>
      <c r="B1" s="3"/>
      <c r="C1" s="3"/>
      <c r="W1" s="32"/>
      <c r="Y1" s="17"/>
    </row>
    <row r="2" spans="1:25" s="1" customFormat="1" ht="18">
      <c r="A2" s="1" t="s">
        <v>7</v>
      </c>
      <c r="B2" s="4"/>
      <c r="C2" s="4"/>
      <c r="W2" s="33"/>
      <c r="Y2" s="18"/>
    </row>
    <row r="3" spans="4:29" ht="15"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40" t="s">
        <v>16</v>
      </c>
      <c r="X3" s="640"/>
      <c r="Y3" s="36"/>
      <c r="Z3" s="36"/>
      <c r="AA3" s="36"/>
      <c r="AB3" s="36"/>
      <c r="AC3" s="36"/>
    </row>
    <row r="4" spans="1:29" s="16" customFormat="1" ht="15.75">
      <c r="A4" s="6" t="s">
        <v>1</v>
      </c>
      <c r="B4" s="7" t="s">
        <v>0</v>
      </c>
      <c r="C4" s="15" t="s">
        <v>2</v>
      </c>
      <c r="D4" s="100">
        <v>40982</v>
      </c>
      <c r="E4" s="228">
        <v>40983</v>
      </c>
      <c r="F4" s="9"/>
      <c r="G4" s="9"/>
      <c r="H4" s="9"/>
      <c r="I4" s="9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  <c r="X4" s="77" t="s">
        <v>5</v>
      </c>
      <c r="Y4" s="69"/>
      <c r="Z4" s="69"/>
      <c r="AA4" s="69"/>
      <c r="AB4" s="69"/>
      <c r="AC4" s="69"/>
    </row>
    <row r="5" spans="1:29" s="16" customFormat="1" ht="15.75">
      <c r="A5" s="161">
        <v>1</v>
      </c>
      <c r="B5" s="365" t="s">
        <v>173</v>
      </c>
      <c r="C5" s="401" t="s">
        <v>31</v>
      </c>
      <c r="D5" s="591">
        <v>5</v>
      </c>
      <c r="E5" s="239">
        <v>7</v>
      </c>
      <c r="F5" s="504"/>
      <c r="G5" s="504">
        <v>1</v>
      </c>
      <c r="H5" s="120">
        <v>13</v>
      </c>
      <c r="I5" s="120">
        <v>6</v>
      </c>
      <c r="J5" s="120">
        <v>13</v>
      </c>
      <c r="K5" s="120">
        <v>8</v>
      </c>
      <c r="L5" s="120">
        <v>10</v>
      </c>
      <c r="M5" s="504"/>
      <c r="N5" s="120">
        <v>10</v>
      </c>
      <c r="O5" s="120">
        <v>12</v>
      </c>
      <c r="P5" s="504"/>
      <c r="Q5" s="504"/>
      <c r="R5" s="120">
        <v>9</v>
      </c>
      <c r="S5" s="120">
        <v>6</v>
      </c>
      <c r="T5" s="120">
        <v>16</v>
      </c>
      <c r="U5" s="120">
        <v>0</v>
      </c>
      <c r="V5" s="120">
        <v>16</v>
      </c>
      <c r="W5" s="364">
        <f aca="true" t="shared" si="0" ref="W5:W24">SUM(D5:V5)</f>
        <v>132</v>
      </c>
      <c r="X5" s="226">
        <f>SUM(D5:V5)-6</f>
        <v>126</v>
      </c>
      <c r="Y5" s="69"/>
      <c r="Z5" s="69"/>
      <c r="AA5" s="69"/>
      <c r="AB5" s="69"/>
      <c r="AC5" s="69"/>
    </row>
    <row r="6" spans="1:29" s="16" customFormat="1" ht="15.75">
      <c r="A6" s="161">
        <v>2</v>
      </c>
      <c r="B6" s="369" t="s">
        <v>109</v>
      </c>
      <c r="C6" s="402" t="s">
        <v>31</v>
      </c>
      <c r="D6" s="591">
        <v>3</v>
      </c>
      <c r="E6" s="239">
        <v>10</v>
      </c>
      <c r="F6" s="592">
        <v>5</v>
      </c>
      <c r="G6" s="363">
        <v>7</v>
      </c>
      <c r="H6" s="363">
        <v>6</v>
      </c>
      <c r="I6" s="363">
        <v>8</v>
      </c>
      <c r="J6" s="363">
        <v>8</v>
      </c>
      <c r="K6" s="363">
        <v>11</v>
      </c>
      <c r="L6" s="363">
        <v>7</v>
      </c>
      <c r="M6" s="363">
        <v>7</v>
      </c>
      <c r="N6" s="593"/>
      <c r="O6" s="593"/>
      <c r="P6" s="593"/>
      <c r="Q6" s="593"/>
      <c r="R6" s="363">
        <v>7</v>
      </c>
      <c r="S6" s="363">
        <v>10</v>
      </c>
      <c r="T6" s="363">
        <v>22</v>
      </c>
      <c r="U6" s="363">
        <v>6</v>
      </c>
      <c r="V6" s="363">
        <v>5</v>
      </c>
      <c r="W6" s="364">
        <f t="shared" si="0"/>
        <v>122</v>
      </c>
      <c r="X6" s="226">
        <f>SUM(D6:V6)-8</f>
        <v>114</v>
      </c>
      <c r="Y6" s="69"/>
      <c r="Z6" s="69"/>
      <c r="AA6" s="69"/>
      <c r="AB6" s="69"/>
      <c r="AC6" s="69"/>
    </row>
    <row r="7" spans="1:29" s="16" customFormat="1" ht="15.75">
      <c r="A7" s="161">
        <f>(A6+1)</f>
        <v>3</v>
      </c>
      <c r="B7" s="448" t="s">
        <v>221</v>
      </c>
      <c r="C7" s="402" t="s">
        <v>31</v>
      </c>
      <c r="D7" s="596"/>
      <c r="E7" s="596"/>
      <c r="F7" s="496"/>
      <c r="G7" s="496"/>
      <c r="H7" s="496"/>
      <c r="I7" s="496"/>
      <c r="J7" s="114"/>
      <c r="K7" s="114"/>
      <c r="L7" s="167"/>
      <c r="M7" s="167">
        <v>5</v>
      </c>
      <c r="N7" s="167">
        <v>5</v>
      </c>
      <c r="O7" s="167">
        <v>9</v>
      </c>
      <c r="P7" s="167">
        <v>8</v>
      </c>
      <c r="Q7" s="167">
        <v>6</v>
      </c>
      <c r="R7" s="167">
        <v>5</v>
      </c>
      <c r="S7" s="167">
        <v>8</v>
      </c>
      <c r="T7" s="167">
        <v>6</v>
      </c>
      <c r="U7" s="167">
        <v>18</v>
      </c>
      <c r="V7" s="167">
        <v>14</v>
      </c>
      <c r="W7" s="364">
        <f t="shared" si="0"/>
        <v>84</v>
      </c>
      <c r="X7" s="226">
        <f aca="true" t="shared" si="1" ref="X7:X24">SUM(D7:V7)</f>
        <v>84</v>
      </c>
      <c r="Y7" s="69"/>
      <c r="Z7" s="69"/>
      <c r="AA7" s="69"/>
      <c r="AB7" s="69"/>
      <c r="AC7" s="69"/>
    </row>
    <row r="8" spans="1:29" s="16" customFormat="1" ht="15.75">
      <c r="A8" s="161">
        <f>(A7+1)</f>
        <v>4</v>
      </c>
      <c r="B8" s="365" t="s">
        <v>174</v>
      </c>
      <c r="C8" s="400" t="s">
        <v>31</v>
      </c>
      <c r="D8" s="591"/>
      <c r="E8" s="590"/>
      <c r="F8" s="592"/>
      <c r="G8" s="592"/>
      <c r="H8" s="363">
        <v>8</v>
      </c>
      <c r="I8" s="363">
        <v>5</v>
      </c>
      <c r="J8" s="363">
        <v>10</v>
      </c>
      <c r="K8" s="363">
        <v>6</v>
      </c>
      <c r="L8" s="363">
        <v>3</v>
      </c>
      <c r="M8" s="593"/>
      <c r="N8" s="363">
        <v>13</v>
      </c>
      <c r="O8" s="593"/>
      <c r="P8" s="363">
        <v>6</v>
      </c>
      <c r="Q8" s="363"/>
      <c r="R8" s="363">
        <v>4</v>
      </c>
      <c r="S8" s="363">
        <v>4</v>
      </c>
      <c r="T8" s="363"/>
      <c r="U8" s="363">
        <v>12</v>
      </c>
      <c r="V8" s="363">
        <v>5</v>
      </c>
      <c r="W8" s="364">
        <f t="shared" si="0"/>
        <v>76</v>
      </c>
      <c r="X8" s="226">
        <f t="shared" si="1"/>
        <v>76</v>
      </c>
      <c r="Y8" s="69"/>
      <c r="Z8" s="69"/>
      <c r="AA8" s="69"/>
      <c r="AB8" s="69"/>
      <c r="AC8" s="69"/>
    </row>
    <row r="9" spans="1:29" s="16" customFormat="1" ht="15.75">
      <c r="A9" s="161">
        <f>(A8+1)</f>
        <v>5</v>
      </c>
      <c r="B9" s="365" t="s">
        <v>171</v>
      </c>
      <c r="C9" s="400" t="s">
        <v>31</v>
      </c>
      <c r="D9" s="579"/>
      <c r="E9" s="579"/>
      <c r="F9" s="553"/>
      <c r="G9" s="553"/>
      <c r="H9" s="120">
        <v>4</v>
      </c>
      <c r="I9" s="120">
        <v>13</v>
      </c>
      <c r="J9" s="120">
        <v>4</v>
      </c>
      <c r="K9" s="120">
        <v>4</v>
      </c>
      <c r="L9" s="120">
        <v>2</v>
      </c>
      <c r="M9" s="120">
        <v>3</v>
      </c>
      <c r="N9" s="504"/>
      <c r="O9" s="504"/>
      <c r="P9" s="120">
        <v>2</v>
      </c>
      <c r="Q9" s="120">
        <v>9</v>
      </c>
      <c r="R9" s="120">
        <v>1</v>
      </c>
      <c r="S9" s="120">
        <v>3</v>
      </c>
      <c r="T9" s="120">
        <v>2</v>
      </c>
      <c r="U9" s="120">
        <v>4</v>
      </c>
      <c r="V9" s="120">
        <v>11</v>
      </c>
      <c r="W9" s="364">
        <f t="shared" si="0"/>
        <v>62</v>
      </c>
      <c r="X9" s="226">
        <f t="shared" si="1"/>
        <v>62</v>
      </c>
      <c r="Y9" s="69"/>
      <c r="Z9" s="69"/>
      <c r="AA9" s="69"/>
      <c r="AB9" s="69"/>
      <c r="AC9" s="69"/>
    </row>
    <row r="10" spans="1:29" s="16" customFormat="1" ht="15.75">
      <c r="A10" s="161">
        <f>(A9+1)</f>
        <v>6</v>
      </c>
      <c r="B10" s="448" t="s">
        <v>220</v>
      </c>
      <c r="C10" s="402" t="s">
        <v>31</v>
      </c>
      <c r="D10" s="383"/>
      <c r="E10" s="383"/>
      <c r="F10" s="496"/>
      <c r="G10" s="496"/>
      <c r="H10" s="521"/>
      <c r="I10" s="521"/>
      <c r="J10" s="521"/>
      <c r="K10" s="521"/>
      <c r="L10" s="167">
        <v>1</v>
      </c>
      <c r="M10" s="167">
        <v>10</v>
      </c>
      <c r="N10" s="167">
        <v>6</v>
      </c>
      <c r="O10" s="167">
        <v>5</v>
      </c>
      <c r="P10" s="167"/>
      <c r="Q10" s="167"/>
      <c r="R10" s="167">
        <v>12</v>
      </c>
      <c r="S10" s="167">
        <v>5</v>
      </c>
      <c r="T10" s="167">
        <v>8</v>
      </c>
      <c r="U10" s="167">
        <v>14</v>
      </c>
      <c r="V10" s="114"/>
      <c r="W10" s="364">
        <f t="shared" si="0"/>
        <v>61</v>
      </c>
      <c r="X10" s="226">
        <f t="shared" si="1"/>
        <v>61</v>
      </c>
      <c r="Y10" s="69"/>
      <c r="Z10" s="69"/>
      <c r="AA10" s="69"/>
      <c r="AB10" s="69"/>
      <c r="AC10" s="69"/>
    </row>
    <row r="11" spans="1:29" s="16" customFormat="1" ht="15.75">
      <c r="A11" s="161">
        <f>(A10+1)</f>
        <v>7</v>
      </c>
      <c r="B11" s="365" t="s">
        <v>175</v>
      </c>
      <c r="C11" s="400" t="s">
        <v>115</v>
      </c>
      <c r="D11" s="579"/>
      <c r="E11" s="579"/>
      <c r="F11" s="553"/>
      <c r="G11" s="553"/>
      <c r="H11" s="120">
        <v>2</v>
      </c>
      <c r="I11" s="120">
        <v>4</v>
      </c>
      <c r="J11" s="120">
        <v>1</v>
      </c>
      <c r="K11" s="504"/>
      <c r="L11" s="504"/>
      <c r="M11" s="120"/>
      <c r="N11" s="120">
        <v>3</v>
      </c>
      <c r="O11" s="120">
        <v>7</v>
      </c>
      <c r="P11" s="120">
        <v>4</v>
      </c>
      <c r="Q11" s="120">
        <v>4</v>
      </c>
      <c r="R11" s="120">
        <v>3</v>
      </c>
      <c r="S11" s="120"/>
      <c r="T11" s="120"/>
      <c r="U11" s="120">
        <v>28</v>
      </c>
      <c r="V11" s="120"/>
      <c r="W11" s="364">
        <f t="shared" si="0"/>
        <v>56</v>
      </c>
      <c r="X11" s="226">
        <f t="shared" si="1"/>
        <v>56</v>
      </c>
      <c r="Y11" s="69"/>
      <c r="Z11" s="69"/>
      <c r="AA11" s="69"/>
      <c r="AB11" s="69"/>
      <c r="AC11" s="69"/>
    </row>
    <row r="12" spans="1:29" s="16" customFormat="1" ht="15.75">
      <c r="A12" s="161">
        <v>7</v>
      </c>
      <c r="B12" s="365" t="s">
        <v>177</v>
      </c>
      <c r="C12" s="400" t="s">
        <v>31</v>
      </c>
      <c r="D12" s="579"/>
      <c r="E12" s="579"/>
      <c r="F12" s="553"/>
      <c r="G12" s="553"/>
      <c r="H12" s="120">
        <v>3</v>
      </c>
      <c r="I12" s="120">
        <v>2</v>
      </c>
      <c r="J12" s="120">
        <v>5</v>
      </c>
      <c r="K12" s="120">
        <v>3</v>
      </c>
      <c r="L12" s="504"/>
      <c r="M12" s="504"/>
      <c r="N12" s="120">
        <v>8</v>
      </c>
      <c r="O12" s="120">
        <v>4</v>
      </c>
      <c r="P12" s="120"/>
      <c r="Q12" s="120"/>
      <c r="R12" s="120"/>
      <c r="S12" s="120">
        <v>13</v>
      </c>
      <c r="T12" s="120">
        <v>4</v>
      </c>
      <c r="U12" s="120">
        <v>8</v>
      </c>
      <c r="V12" s="120"/>
      <c r="W12" s="364">
        <f t="shared" si="0"/>
        <v>50</v>
      </c>
      <c r="X12" s="226">
        <f t="shared" si="1"/>
        <v>50</v>
      </c>
      <c r="Y12" s="69"/>
      <c r="Z12" s="69"/>
      <c r="AA12" s="69"/>
      <c r="AB12" s="69"/>
      <c r="AC12" s="69"/>
    </row>
    <row r="13" spans="1:29" s="16" customFormat="1" ht="15.75">
      <c r="A13" s="161">
        <f>(A12+1)</f>
        <v>8</v>
      </c>
      <c r="B13" s="471" t="s">
        <v>206</v>
      </c>
      <c r="C13" s="402" t="s">
        <v>36</v>
      </c>
      <c r="D13" s="238">
        <v>1</v>
      </c>
      <c r="E13" s="239">
        <v>5</v>
      </c>
      <c r="F13" s="362"/>
      <c r="G13" s="363"/>
      <c r="H13" s="593"/>
      <c r="I13" s="593"/>
      <c r="J13" s="363">
        <v>3</v>
      </c>
      <c r="K13" s="363">
        <v>1</v>
      </c>
      <c r="L13" s="593"/>
      <c r="M13" s="593"/>
      <c r="N13" s="363">
        <v>1</v>
      </c>
      <c r="O13" s="363">
        <v>2</v>
      </c>
      <c r="P13" s="593"/>
      <c r="Q13" s="593"/>
      <c r="R13" s="363">
        <v>2</v>
      </c>
      <c r="S13" s="363">
        <v>1</v>
      </c>
      <c r="T13" s="363">
        <v>12</v>
      </c>
      <c r="U13" s="363">
        <v>10</v>
      </c>
      <c r="V13" s="363"/>
      <c r="W13" s="364">
        <f t="shared" si="0"/>
        <v>38</v>
      </c>
      <c r="X13" s="226">
        <f t="shared" si="1"/>
        <v>38</v>
      </c>
      <c r="Y13" s="69"/>
      <c r="Z13" s="69"/>
      <c r="AA13" s="69"/>
      <c r="AB13" s="69"/>
      <c r="AC13" s="69"/>
    </row>
    <row r="14" spans="1:29" s="16" customFormat="1" ht="15.75">
      <c r="A14" s="161">
        <f>(A13+1)</f>
        <v>9</v>
      </c>
      <c r="B14" s="369" t="s">
        <v>111</v>
      </c>
      <c r="C14" s="402" t="s">
        <v>50</v>
      </c>
      <c r="D14" s="236">
        <v>10</v>
      </c>
      <c r="E14" s="239">
        <v>2</v>
      </c>
      <c r="F14" s="592"/>
      <c r="G14" s="593"/>
      <c r="H14" s="593"/>
      <c r="I14" s="593"/>
      <c r="J14" s="593"/>
      <c r="K14" s="593"/>
      <c r="L14" s="363">
        <v>5</v>
      </c>
      <c r="M14" s="363">
        <v>1</v>
      </c>
      <c r="N14" s="363"/>
      <c r="O14" s="363"/>
      <c r="P14" s="363">
        <v>3</v>
      </c>
      <c r="Q14" s="363">
        <v>1</v>
      </c>
      <c r="R14" s="363"/>
      <c r="S14" s="363"/>
      <c r="T14" s="363"/>
      <c r="U14" s="363"/>
      <c r="V14" s="363"/>
      <c r="W14" s="364">
        <f t="shared" si="0"/>
        <v>22</v>
      </c>
      <c r="X14" s="226">
        <f t="shared" si="1"/>
        <v>22</v>
      </c>
      <c r="Y14" s="69"/>
      <c r="Z14" s="69"/>
      <c r="AA14" s="69"/>
      <c r="AB14" s="69"/>
      <c r="AC14" s="69"/>
    </row>
    <row r="15" spans="1:29" s="16" customFormat="1" ht="15.75">
      <c r="A15" s="132">
        <v>12</v>
      </c>
      <c r="B15" s="287" t="s">
        <v>274</v>
      </c>
      <c r="C15" s="632" t="s">
        <v>115</v>
      </c>
      <c r="D15" s="383"/>
      <c r="E15" s="383"/>
      <c r="F15" s="114"/>
      <c r="G15" s="114"/>
      <c r="H15" s="114"/>
      <c r="I15" s="114"/>
      <c r="J15" s="114"/>
      <c r="K15" s="114"/>
      <c r="L15" s="114"/>
      <c r="M15" s="114"/>
      <c r="N15" s="504"/>
      <c r="O15" s="504"/>
      <c r="P15" s="504"/>
      <c r="Q15" s="504"/>
      <c r="R15" s="504"/>
      <c r="S15" s="504"/>
      <c r="T15" s="114"/>
      <c r="U15" s="167">
        <v>22</v>
      </c>
      <c r="V15" s="114"/>
      <c r="W15" s="364">
        <f t="shared" si="0"/>
        <v>22</v>
      </c>
      <c r="X15" s="226">
        <f t="shared" si="1"/>
        <v>22</v>
      </c>
      <c r="Y15" s="69"/>
      <c r="Z15" s="69"/>
      <c r="AA15" s="69"/>
      <c r="AB15" s="69"/>
      <c r="AC15" s="69"/>
    </row>
    <row r="16" spans="1:29" s="16" customFormat="1" ht="15.75">
      <c r="A16" s="161">
        <f>(A15+1)</f>
        <v>13</v>
      </c>
      <c r="B16" s="365" t="s">
        <v>133</v>
      </c>
      <c r="C16" s="400" t="s">
        <v>176</v>
      </c>
      <c r="D16" s="368"/>
      <c r="E16" s="368"/>
      <c r="F16" s="450"/>
      <c r="G16" s="193"/>
      <c r="H16" s="120">
        <v>10</v>
      </c>
      <c r="I16" s="120">
        <v>3</v>
      </c>
      <c r="J16" s="504"/>
      <c r="K16" s="504"/>
      <c r="L16" s="504"/>
      <c r="M16" s="504"/>
      <c r="N16" s="504"/>
      <c r="O16" s="504"/>
      <c r="P16" s="120">
        <v>1</v>
      </c>
      <c r="Q16" s="120">
        <v>2</v>
      </c>
      <c r="R16" s="120"/>
      <c r="S16" s="120"/>
      <c r="T16" s="120"/>
      <c r="U16" s="120"/>
      <c r="V16" s="261"/>
      <c r="W16" s="364">
        <f t="shared" si="0"/>
        <v>16</v>
      </c>
      <c r="X16" s="226">
        <f t="shared" si="1"/>
        <v>16</v>
      </c>
      <c r="Y16" s="69"/>
      <c r="Z16" s="69"/>
      <c r="AA16" s="69"/>
      <c r="AB16" s="69"/>
      <c r="AC16" s="69"/>
    </row>
    <row r="17" spans="1:29" s="16" customFormat="1" ht="15.75">
      <c r="A17" s="443">
        <v>14</v>
      </c>
      <c r="B17" s="365" t="s">
        <v>172</v>
      </c>
      <c r="C17" s="400" t="s">
        <v>31</v>
      </c>
      <c r="D17" s="236"/>
      <c r="E17" s="199"/>
      <c r="F17" s="366"/>
      <c r="G17" s="363"/>
      <c r="H17" s="363">
        <v>5</v>
      </c>
      <c r="I17" s="363">
        <v>10</v>
      </c>
      <c r="J17" s="593"/>
      <c r="K17" s="593"/>
      <c r="L17" s="593"/>
      <c r="M17" s="593"/>
      <c r="N17" s="593"/>
      <c r="O17" s="593"/>
      <c r="P17" s="363"/>
      <c r="Q17" s="363"/>
      <c r="R17" s="363"/>
      <c r="S17" s="363"/>
      <c r="T17" s="363"/>
      <c r="U17" s="363"/>
      <c r="V17" s="367"/>
      <c r="W17" s="364">
        <f t="shared" si="0"/>
        <v>15</v>
      </c>
      <c r="X17" s="226">
        <f t="shared" si="1"/>
        <v>15</v>
      </c>
      <c r="Y17" s="69"/>
      <c r="Z17" s="69"/>
      <c r="AA17" s="69"/>
      <c r="AB17" s="69"/>
      <c r="AC17" s="69"/>
    </row>
    <row r="18" spans="1:29" s="16" customFormat="1" ht="15.75">
      <c r="A18" s="443">
        <v>15</v>
      </c>
      <c r="B18" s="470" t="s">
        <v>248</v>
      </c>
      <c r="C18" s="400" t="s">
        <v>31</v>
      </c>
      <c r="D18" s="255"/>
      <c r="E18" s="26"/>
      <c r="F18" s="227"/>
      <c r="G18" s="497"/>
      <c r="H18" s="497"/>
      <c r="I18" s="497"/>
      <c r="J18" s="497"/>
      <c r="K18" s="497"/>
      <c r="L18" s="497"/>
      <c r="M18" s="26"/>
      <c r="N18" s="26"/>
      <c r="O18" s="26"/>
      <c r="P18" s="447">
        <v>11</v>
      </c>
      <c r="Q18" s="26"/>
      <c r="R18" s="26"/>
      <c r="S18" s="363">
        <v>2</v>
      </c>
      <c r="T18" s="363"/>
      <c r="U18" s="363"/>
      <c r="V18" s="26"/>
      <c r="W18" s="364">
        <f t="shared" si="0"/>
        <v>13</v>
      </c>
      <c r="X18" s="226">
        <f t="shared" si="1"/>
        <v>13</v>
      </c>
      <c r="Y18" s="69"/>
      <c r="Z18" s="69"/>
      <c r="AA18" s="69"/>
      <c r="AB18" s="69"/>
      <c r="AC18" s="69"/>
    </row>
    <row r="19" spans="1:29" s="16" customFormat="1" ht="15.75">
      <c r="A19" s="450">
        <v>16</v>
      </c>
      <c r="B19" s="369" t="s">
        <v>110</v>
      </c>
      <c r="C19" s="402" t="s">
        <v>59</v>
      </c>
      <c r="D19" s="236">
        <v>7</v>
      </c>
      <c r="E19" s="199">
        <v>3</v>
      </c>
      <c r="F19" s="366"/>
      <c r="G19" s="593"/>
      <c r="H19" s="593"/>
      <c r="I19" s="593"/>
      <c r="J19" s="593"/>
      <c r="K19" s="593"/>
      <c r="L19" s="593"/>
      <c r="M19" s="363"/>
      <c r="N19" s="363"/>
      <c r="O19" s="363"/>
      <c r="P19" s="363"/>
      <c r="Q19" s="363"/>
      <c r="R19" s="363"/>
      <c r="S19" s="363"/>
      <c r="T19" s="363"/>
      <c r="U19" s="363"/>
      <c r="V19" s="367"/>
      <c r="W19" s="364">
        <f t="shared" si="0"/>
        <v>10</v>
      </c>
      <c r="X19" s="226">
        <f t="shared" si="1"/>
        <v>10</v>
      </c>
      <c r="Y19" s="69"/>
      <c r="Z19" s="69"/>
      <c r="AA19" s="69"/>
      <c r="AB19" s="69"/>
      <c r="AC19" s="69"/>
    </row>
    <row r="20" spans="1:29" s="16" customFormat="1" ht="15.75">
      <c r="A20" s="161">
        <v>17</v>
      </c>
      <c r="B20" s="602" t="s">
        <v>222</v>
      </c>
      <c r="C20" s="602" t="s">
        <v>50</v>
      </c>
      <c r="D20" s="383"/>
      <c r="E20" s="114"/>
      <c r="F20" s="189"/>
      <c r="G20" s="114"/>
      <c r="H20" s="114"/>
      <c r="I20" s="114"/>
      <c r="J20" s="114"/>
      <c r="K20" s="496"/>
      <c r="L20" s="521"/>
      <c r="M20" s="167">
        <v>2</v>
      </c>
      <c r="N20" s="167">
        <v>4</v>
      </c>
      <c r="O20" s="167">
        <v>3</v>
      </c>
      <c r="P20" s="521"/>
      <c r="Q20" s="521"/>
      <c r="R20" s="521"/>
      <c r="S20" s="521"/>
      <c r="T20" s="202"/>
      <c r="U20" s="202"/>
      <c r="V20" s="114"/>
      <c r="W20" s="364">
        <f t="shared" si="0"/>
        <v>9</v>
      </c>
      <c r="X20" s="226">
        <f t="shared" si="1"/>
        <v>9</v>
      </c>
      <c r="Y20" s="69"/>
      <c r="Z20" s="69"/>
      <c r="AA20" s="69"/>
      <c r="AB20" s="69"/>
      <c r="AC20" s="69"/>
    </row>
    <row r="21" spans="1:29" s="16" customFormat="1" ht="15.75">
      <c r="A21" s="161">
        <v>18</v>
      </c>
      <c r="B21" s="448" t="s">
        <v>205</v>
      </c>
      <c r="C21" s="399" t="s">
        <v>32</v>
      </c>
      <c r="D21" s="587"/>
      <c r="E21" s="276"/>
      <c r="F21" s="462"/>
      <c r="G21" s="276"/>
      <c r="H21" s="276"/>
      <c r="I21" s="276"/>
      <c r="J21" s="276">
        <v>6</v>
      </c>
      <c r="K21" s="276">
        <v>2</v>
      </c>
      <c r="L21" s="276"/>
      <c r="M21" s="276"/>
      <c r="N21" s="501"/>
      <c r="O21" s="501"/>
      <c r="P21" s="501"/>
      <c r="Q21" s="501"/>
      <c r="R21" s="501"/>
      <c r="S21" s="501"/>
      <c r="T21" s="276"/>
      <c r="U21" s="276"/>
      <c r="V21" s="276"/>
      <c r="W21" s="364">
        <f t="shared" si="0"/>
        <v>8</v>
      </c>
      <c r="X21" s="226">
        <f t="shared" si="1"/>
        <v>8</v>
      </c>
      <c r="Y21" s="69"/>
      <c r="Z21" s="69"/>
      <c r="AA21" s="69"/>
      <c r="AB21" s="69"/>
      <c r="AC21" s="69"/>
    </row>
    <row r="22" spans="1:29" s="16" customFormat="1" ht="15.75">
      <c r="A22" s="161">
        <v>19</v>
      </c>
      <c r="B22" s="257" t="s">
        <v>134</v>
      </c>
      <c r="C22" s="401" t="s">
        <v>31</v>
      </c>
      <c r="D22" s="370"/>
      <c r="E22" s="119"/>
      <c r="F22" s="329"/>
      <c r="G22" s="120">
        <v>4</v>
      </c>
      <c r="H22" s="120"/>
      <c r="I22" s="120"/>
      <c r="J22" s="120"/>
      <c r="K22" s="120"/>
      <c r="L22" s="120"/>
      <c r="M22" s="120"/>
      <c r="N22" s="504"/>
      <c r="O22" s="504"/>
      <c r="P22" s="504"/>
      <c r="Q22" s="504"/>
      <c r="R22" s="504"/>
      <c r="S22" s="504"/>
      <c r="T22" s="120"/>
      <c r="U22" s="120"/>
      <c r="V22" s="119"/>
      <c r="W22" s="364">
        <f t="shared" si="0"/>
        <v>4</v>
      </c>
      <c r="X22" s="226">
        <f t="shared" si="1"/>
        <v>4</v>
      </c>
      <c r="Y22" s="69"/>
      <c r="Z22" s="69"/>
      <c r="AA22" s="69"/>
      <c r="AB22" s="69"/>
      <c r="AC22" s="69"/>
    </row>
    <row r="23" spans="1:29" s="16" customFormat="1" ht="15.75">
      <c r="A23" s="161">
        <v>20</v>
      </c>
      <c r="B23" s="448" t="s">
        <v>241</v>
      </c>
      <c r="C23" s="401" t="s">
        <v>31</v>
      </c>
      <c r="D23" s="26"/>
      <c r="E23" s="26"/>
      <c r="F23" s="26"/>
      <c r="G23" s="26"/>
      <c r="H23" s="26"/>
      <c r="I23" s="26"/>
      <c r="J23" s="26"/>
      <c r="K23" s="26"/>
      <c r="L23" s="26"/>
      <c r="M23" s="497"/>
      <c r="N23" s="447">
        <v>2</v>
      </c>
      <c r="O23" s="594">
        <v>0</v>
      </c>
      <c r="P23" s="594"/>
      <c r="Q23" s="594"/>
      <c r="R23" s="594"/>
      <c r="S23" s="594"/>
      <c r="T23" s="447"/>
      <c r="U23" s="447"/>
      <c r="V23" s="26"/>
      <c r="W23" s="364">
        <f t="shared" si="0"/>
        <v>2</v>
      </c>
      <c r="X23" s="226">
        <f t="shared" si="1"/>
        <v>2</v>
      </c>
      <c r="Y23" s="69"/>
      <c r="Z23" s="69"/>
      <c r="AA23" s="69"/>
      <c r="AB23" s="69"/>
      <c r="AC23" s="69"/>
    </row>
    <row r="24" spans="1:29" s="86" customFormat="1" ht="15.75">
      <c r="A24" s="161">
        <v>21</v>
      </c>
      <c r="B24" s="365" t="s">
        <v>132</v>
      </c>
      <c r="C24" s="400" t="s">
        <v>73</v>
      </c>
      <c r="D24" s="371"/>
      <c r="E24" s="124"/>
      <c r="F24" s="124"/>
      <c r="G24" s="124"/>
      <c r="H24" s="101">
        <v>0</v>
      </c>
      <c r="I24" s="101">
        <v>1</v>
      </c>
      <c r="J24" s="101"/>
      <c r="K24" s="101"/>
      <c r="L24" s="101"/>
      <c r="M24" s="101"/>
      <c r="N24" s="504"/>
      <c r="O24" s="504"/>
      <c r="P24" s="504"/>
      <c r="Q24" s="504"/>
      <c r="R24" s="504"/>
      <c r="S24" s="504"/>
      <c r="T24" s="120"/>
      <c r="U24" s="120"/>
      <c r="V24" s="101"/>
      <c r="W24" s="364">
        <f t="shared" si="0"/>
        <v>1</v>
      </c>
      <c r="X24" s="226">
        <f t="shared" si="1"/>
        <v>1</v>
      </c>
      <c r="Y24" s="85"/>
      <c r="Z24" s="85"/>
      <c r="AA24" s="85"/>
      <c r="AB24" s="85"/>
      <c r="AC24" s="85"/>
    </row>
    <row r="25" spans="1:25" ht="15">
      <c r="A25" s="107"/>
      <c r="B25" s="111"/>
      <c r="C25" s="81"/>
      <c r="D25" s="105"/>
      <c r="E25" s="111"/>
      <c r="F25" s="8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W25" s="37"/>
      <c r="X25" s="37"/>
      <c r="Y25" s="37"/>
    </row>
    <row r="26" spans="1:14" s="331" customFormat="1" ht="15.75">
      <c r="A26" s="113"/>
      <c r="B26" s="71" t="s">
        <v>259</v>
      </c>
      <c r="C26" s="66"/>
      <c r="L26" s="37"/>
      <c r="M26" s="105"/>
      <c r="N26" s="105"/>
    </row>
    <row r="27" spans="1:25" ht="15">
      <c r="A27" s="107"/>
      <c r="B27" s="111"/>
      <c r="C27" s="81"/>
      <c r="D27" s="105"/>
      <c r="E27" s="111"/>
      <c r="F27" s="8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W27" s="37"/>
      <c r="X27" s="37"/>
      <c r="Y27" s="37"/>
    </row>
    <row r="28" spans="1:25" ht="15">
      <c r="A28" s="107"/>
      <c r="B28" s="111"/>
      <c r="C28" s="81"/>
      <c r="D28" s="105"/>
      <c r="E28" s="111"/>
      <c r="F28" s="8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W28" s="37"/>
      <c r="X28" s="37"/>
      <c r="Y28" s="37"/>
    </row>
    <row r="29" spans="2:25" ht="15">
      <c r="B29" s="111"/>
      <c r="C29" s="81"/>
      <c r="D29" s="105"/>
      <c r="E29" s="111"/>
      <c r="F29" s="8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W29" s="37"/>
      <c r="X29" s="37"/>
      <c r="Y29" s="37"/>
    </row>
    <row r="30" spans="2:25" ht="15">
      <c r="B30" s="111"/>
      <c r="C30" s="81"/>
      <c r="D30" s="105"/>
      <c r="E30" s="111"/>
      <c r="F30" s="8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W30" s="37"/>
      <c r="X30" s="37"/>
      <c r="Y30" s="37"/>
    </row>
    <row r="31" spans="2:25" ht="15">
      <c r="B31" s="111"/>
      <c r="C31" s="81"/>
      <c r="D31" s="105"/>
      <c r="E31" s="111"/>
      <c r="F31" s="8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W31" s="37"/>
      <c r="X31" s="37"/>
      <c r="Y31" s="37"/>
    </row>
    <row r="32" spans="2:25" ht="15">
      <c r="B32" s="111"/>
      <c r="C32" s="81"/>
      <c r="D32" s="105"/>
      <c r="E32" s="111"/>
      <c r="F32" s="81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W32" s="37"/>
      <c r="X32" s="37"/>
      <c r="Y32" s="37"/>
    </row>
    <row r="33" spans="2:25" ht="15">
      <c r="B33" s="111"/>
      <c r="C33" s="81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W33" s="37"/>
      <c r="X33" s="37"/>
      <c r="Y33" s="37"/>
    </row>
    <row r="34" spans="2:25" ht="15">
      <c r="B34" s="52"/>
      <c r="C34" s="52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W34" s="37"/>
      <c r="X34" s="37"/>
      <c r="Y34" s="37"/>
    </row>
    <row r="35" spans="23:25" ht="15">
      <c r="W35" s="37"/>
      <c r="X35" s="37"/>
      <c r="Y35" s="37"/>
    </row>
    <row r="36" spans="23:25" ht="15">
      <c r="W36" s="37"/>
      <c r="X36" s="37"/>
      <c r="Y36" s="37"/>
    </row>
    <row r="37" spans="23:25" ht="15">
      <c r="W37" s="37"/>
      <c r="X37" s="37"/>
      <c r="Y37" s="37"/>
    </row>
    <row r="38" spans="23:25" ht="15">
      <c r="W38" s="37"/>
      <c r="X38" s="37"/>
      <c r="Y38" s="37"/>
    </row>
    <row r="39" spans="23:25" ht="15">
      <c r="W39" s="37"/>
      <c r="X39" s="37"/>
      <c r="Y39" s="37"/>
    </row>
    <row r="40" spans="23:25" ht="15">
      <c r="W40" s="37"/>
      <c r="X40" s="37"/>
      <c r="Y40" s="37"/>
    </row>
    <row r="41" spans="23:25" ht="15">
      <c r="W41" s="37"/>
      <c r="X41" s="37"/>
      <c r="Y41" s="37"/>
    </row>
    <row r="42" spans="23:25" ht="15">
      <c r="W42" s="37"/>
      <c r="X42" s="37"/>
      <c r="Y42" s="37"/>
    </row>
    <row r="43" spans="23:25" ht="15">
      <c r="W43" s="37"/>
      <c r="X43" s="37"/>
      <c r="Y43" s="37"/>
    </row>
    <row r="44" spans="23:25" ht="15">
      <c r="W44" s="37"/>
      <c r="X44" s="37"/>
      <c r="Y44" s="37"/>
    </row>
    <row r="45" spans="23:25" ht="15">
      <c r="W45" s="37"/>
      <c r="X45" s="37"/>
      <c r="Y45" s="37"/>
    </row>
    <row r="46" spans="23:25" ht="15">
      <c r="W46" s="37"/>
      <c r="X46" s="37"/>
      <c r="Y46" s="37"/>
    </row>
    <row r="47" spans="23:25" ht="15">
      <c r="W47" s="37"/>
      <c r="X47" s="37"/>
      <c r="Y47" s="37"/>
    </row>
    <row r="48" spans="23:25" ht="15">
      <c r="W48" s="37"/>
      <c r="X48" s="37"/>
      <c r="Y48" s="37"/>
    </row>
    <row r="49" spans="23:25" ht="15">
      <c r="W49" s="37"/>
      <c r="X49" s="37"/>
      <c r="Y49" s="37"/>
    </row>
    <row r="50" spans="23:25" ht="15">
      <c r="W50" s="37"/>
      <c r="X50" s="37"/>
      <c r="Y50" s="37"/>
    </row>
    <row r="51" spans="23:25" ht="15">
      <c r="W51" s="37"/>
      <c r="X51" s="37"/>
      <c r="Y51" s="37"/>
    </row>
    <row r="52" spans="23:25" ht="15">
      <c r="W52" s="37"/>
      <c r="X52" s="37"/>
      <c r="Y52" s="37"/>
    </row>
    <row r="53" spans="23:25" ht="15">
      <c r="W53" s="37"/>
      <c r="X53" s="37"/>
      <c r="Y53" s="37"/>
    </row>
    <row r="54" spans="23:25" ht="15">
      <c r="W54" s="37"/>
      <c r="X54" s="37"/>
      <c r="Y54" s="37"/>
    </row>
    <row r="55" spans="23:25" ht="15">
      <c r="W55" s="37"/>
      <c r="X55" s="37"/>
      <c r="Y55" s="37"/>
    </row>
    <row r="56" spans="23:25" ht="15">
      <c r="W56" s="37"/>
      <c r="X56" s="37"/>
      <c r="Y56" s="37"/>
    </row>
    <row r="57" spans="23:25" ht="15">
      <c r="W57" s="37"/>
      <c r="X57" s="37"/>
      <c r="Y57" s="37"/>
    </row>
    <row r="58" spans="23:25" ht="15">
      <c r="W58" s="37"/>
      <c r="X58" s="37"/>
      <c r="Y58" s="37"/>
    </row>
    <row r="59" spans="23:25" ht="15">
      <c r="W59" s="37"/>
      <c r="X59" s="37"/>
      <c r="Y59" s="37"/>
    </row>
    <row r="60" spans="23:25" ht="15">
      <c r="W60" s="37"/>
      <c r="X60" s="37"/>
      <c r="Y60" s="37"/>
    </row>
    <row r="61" spans="23:25" ht="15">
      <c r="W61" s="37"/>
      <c r="X61" s="37"/>
      <c r="Y61" s="37"/>
    </row>
    <row r="62" spans="23:25" ht="15">
      <c r="W62" s="37"/>
      <c r="X62" s="37"/>
      <c r="Y62" s="37"/>
    </row>
    <row r="63" spans="23:25" ht="15">
      <c r="W63" s="37"/>
      <c r="X63" s="37"/>
      <c r="Y63" s="37"/>
    </row>
    <row r="64" spans="23:25" ht="15">
      <c r="W64" s="37"/>
      <c r="X64" s="37"/>
      <c r="Y64" s="37"/>
    </row>
    <row r="65" spans="23:25" ht="15">
      <c r="W65" s="37"/>
      <c r="X65" s="37"/>
      <c r="Y65" s="37"/>
    </row>
    <row r="66" spans="23:25" ht="15">
      <c r="W66" s="37"/>
      <c r="X66" s="37"/>
      <c r="Y66" s="37"/>
    </row>
    <row r="67" spans="23:25" ht="15">
      <c r="W67" s="37"/>
      <c r="X67" s="37"/>
      <c r="Y67" s="37"/>
    </row>
    <row r="68" spans="23:25" ht="15">
      <c r="W68" s="37"/>
      <c r="X68" s="37"/>
      <c r="Y68" s="37"/>
    </row>
    <row r="69" spans="23:25" ht="15">
      <c r="W69" s="37"/>
      <c r="X69" s="37"/>
      <c r="Y69" s="37"/>
    </row>
    <row r="70" spans="23:25" ht="15">
      <c r="W70" s="37"/>
      <c r="X70" s="37"/>
      <c r="Y70" s="37"/>
    </row>
    <row r="71" spans="23:25" ht="15">
      <c r="W71" s="37"/>
      <c r="X71" s="37"/>
      <c r="Y71" s="37"/>
    </row>
    <row r="72" spans="23:25" ht="15">
      <c r="W72" s="37"/>
      <c r="X72" s="37"/>
      <c r="Y72" s="37"/>
    </row>
    <row r="73" spans="23:25" ht="15">
      <c r="W73" s="37"/>
      <c r="X73" s="37"/>
      <c r="Y73" s="37"/>
    </row>
    <row r="74" spans="23:25" ht="15">
      <c r="W74" s="37"/>
      <c r="X74" s="37"/>
      <c r="Y74" s="37"/>
    </row>
    <row r="75" spans="23:25" ht="15">
      <c r="W75" s="37"/>
      <c r="X75" s="37"/>
      <c r="Y75" s="37"/>
    </row>
    <row r="76" spans="23:25" ht="15">
      <c r="W76" s="37"/>
      <c r="X76" s="37"/>
      <c r="Y76" s="37"/>
    </row>
    <row r="77" spans="23:25" ht="15">
      <c r="W77" s="37"/>
      <c r="X77" s="37"/>
      <c r="Y77" s="37"/>
    </row>
    <row r="78" spans="23:25" ht="15">
      <c r="W78" s="37"/>
      <c r="X78" s="37"/>
      <c r="Y78" s="37"/>
    </row>
    <row r="79" spans="23:25" ht="15">
      <c r="W79" s="37"/>
      <c r="X79" s="37"/>
      <c r="Y79" s="37"/>
    </row>
    <row r="80" spans="23:25" ht="15">
      <c r="W80" s="37"/>
      <c r="X80" s="37"/>
      <c r="Y80" s="37"/>
    </row>
    <row r="81" spans="23:25" ht="15">
      <c r="W81" s="37"/>
      <c r="X81" s="37"/>
      <c r="Y81" s="37"/>
    </row>
    <row r="82" spans="23:25" ht="15">
      <c r="W82" s="37"/>
      <c r="X82" s="37"/>
      <c r="Y82" s="37"/>
    </row>
    <row r="83" spans="23:25" ht="15">
      <c r="W83" s="37"/>
      <c r="X83" s="37"/>
      <c r="Y83" s="37"/>
    </row>
    <row r="84" spans="23:25" ht="15">
      <c r="W84" s="37"/>
      <c r="X84" s="37"/>
      <c r="Y84" s="37"/>
    </row>
    <row r="85" spans="23:25" ht="15">
      <c r="W85" s="37"/>
      <c r="X85" s="37"/>
      <c r="Y85" s="37"/>
    </row>
    <row r="86" spans="23:25" ht="15">
      <c r="W86" s="37"/>
      <c r="X86" s="37"/>
      <c r="Y86" s="37"/>
    </row>
    <row r="87" spans="23:25" ht="15">
      <c r="W87" s="37"/>
      <c r="X87" s="37"/>
      <c r="Y87" s="37"/>
    </row>
    <row r="88" spans="23:25" ht="15">
      <c r="W88" s="37"/>
      <c r="X88" s="37"/>
      <c r="Y88" s="37"/>
    </row>
    <row r="89" spans="23:25" ht="15">
      <c r="W89" s="37"/>
      <c r="X89" s="37"/>
      <c r="Y89" s="37"/>
    </row>
    <row r="90" spans="23:25" ht="15">
      <c r="W90" s="37"/>
      <c r="X90" s="37"/>
      <c r="Y90" s="37"/>
    </row>
    <row r="91" spans="23:25" ht="15">
      <c r="W91" s="37"/>
      <c r="X91" s="37"/>
      <c r="Y91" s="37"/>
    </row>
    <row r="92" spans="23:25" ht="15">
      <c r="W92" s="37"/>
      <c r="X92" s="37"/>
      <c r="Y92" s="37"/>
    </row>
    <row r="93" spans="23:25" ht="15">
      <c r="W93" s="37"/>
      <c r="X93" s="37"/>
      <c r="Y93" s="37"/>
    </row>
    <row r="94" spans="23:25" ht="15">
      <c r="W94" s="37"/>
      <c r="X94" s="37"/>
      <c r="Y94" s="37"/>
    </row>
    <row r="95" spans="23:25" ht="15">
      <c r="W95" s="37"/>
      <c r="X95" s="37"/>
      <c r="Y95" s="37"/>
    </row>
    <row r="96" spans="23:25" ht="15">
      <c r="W96" s="37"/>
      <c r="X96" s="37"/>
      <c r="Y96" s="37"/>
    </row>
    <row r="97" spans="23:25" ht="15">
      <c r="W97" s="37"/>
      <c r="X97" s="37"/>
      <c r="Y97" s="37"/>
    </row>
    <row r="98" spans="23:25" ht="15">
      <c r="W98" s="37"/>
      <c r="X98" s="37"/>
      <c r="Y98" s="37"/>
    </row>
    <row r="99" spans="23:25" ht="15">
      <c r="W99" s="37"/>
      <c r="X99" s="37"/>
      <c r="Y99" s="37"/>
    </row>
    <row r="100" spans="23:25" ht="15">
      <c r="W100" s="37"/>
      <c r="X100" s="37"/>
      <c r="Y100" s="37"/>
    </row>
    <row r="101" spans="23:25" ht="15">
      <c r="W101" s="37"/>
      <c r="X101" s="37"/>
      <c r="Y101" s="37"/>
    </row>
    <row r="102" spans="23:25" ht="15">
      <c r="W102" s="37"/>
      <c r="X102" s="37"/>
      <c r="Y102" s="37"/>
    </row>
    <row r="103" spans="23:25" ht="15">
      <c r="W103" s="37"/>
      <c r="X103" s="37"/>
      <c r="Y103" s="37"/>
    </row>
    <row r="104" spans="23:25" ht="15">
      <c r="W104" s="37"/>
      <c r="X104" s="37"/>
      <c r="Y104" s="37"/>
    </row>
    <row r="105" spans="23:25" ht="15">
      <c r="W105" s="37"/>
      <c r="X105" s="37"/>
      <c r="Y105" s="37"/>
    </row>
    <row r="106" spans="23:25" ht="15">
      <c r="W106" s="37"/>
      <c r="X106" s="37"/>
      <c r="Y106" s="37"/>
    </row>
    <row r="107" spans="23:25" ht="15">
      <c r="W107" s="37"/>
      <c r="X107" s="37"/>
      <c r="Y107" s="37"/>
    </row>
    <row r="108" spans="23:25" ht="15">
      <c r="W108" s="37"/>
      <c r="X108" s="37"/>
      <c r="Y108" s="37"/>
    </row>
    <row r="109" spans="23:25" ht="15">
      <c r="W109" s="37"/>
      <c r="X109" s="37"/>
      <c r="Y109" s="37"/>
    </row>
    <row r="110" spans="23:25" ht="15">
      <c r="W110" s="37"/>
      <c r="X110" s="37"/>
      <c r="Y110" s="37"/>
    </row>
    <row r="111" spans="23:25" ht="15">
      <c r="W111" s="37"/>
      <c r="X111" s="37"/>
      <c r="Y111" s="37"/>
    </row>
    <row r="112" spans="23:25" ht="15">
      <c r="W112" s="37"/>
      <c r="X112" s="37"/>
      <c r="Y112" s="37"/>
    </row>
    <row r="113" spans="23:25" ht="15">
      <c r="W113" s="37"/>
      <c r="X113" s="37"/>
      <c r="Y113" s="37"/>
    </row>
    <row r="114" spans="23:25" ht="15">
      <c r="W114" s="37"/>
      <c r="X114" s="37"/>
      <c r="Y114" s="37"/>
    </row>
    <row r="115" spans="23:25" ht="15">
      <c r="W115" s="37"/>
      <c r="X115" s="37"/>
      <c r="Y115" s="37"/>
    </row>
    <row r="116" spans="23:25" ht="15">
      <c r="W116" s="37"/>
      <c r="X116" s="37"/>
      <c r="Y116" s="37"/>
    </row>
    <row r="117" spans="23:25" ht="15">
      <c r="W117" s="37"/>
      <c r="X117" s="37"/>
      <c r="Y117" s="37"/>
    </row>
    <row r="118" spans="23:25" ht="15">
      <c r="W118" s="37"/>
      <c r="X118" s="37"/>
      <c r="Y118" s="37"/>
    </row>
    <row r="119" spans="23:25" ht="15">
      <c r="W119" s="37"/>
      <c r="X119" s="37"/>
      <c r="Y119" s="37"/>
    </row>
    <row r="120" spans="23:25" ht="15">
      <c r="W120" s="37"/>
      <c r="X120" s="37"/>
      <c r="Y120" s="37"/>
    </row>
    <row r="121" spans="23:25" ht="15">
      <c r="W121" s="37"/>
      <c r="X121" s="37"/>
      <c r="Y121" s="37"/>
    </row>
    <row r="122" spans="23:25" ht="15">
      <c r="W122" s="37"/>
      <c r="X122" s="37"/>
      <c r="Y122" s="37"/>
    </row>
    <row r="123" spans="23:25" ht="15">
      <c r="W123" s="37"/>
      <c r="X123" s="37"/>
      <c r="Y123" s="37"/>
    </row>
    <row r="124" spans="23:25" ht="15">
      <c r="W124" s="37"/>
      <c r="X124" s="37"/>
      <c r="Y124" s="37"/>
    </row>
    <row r="125" spans="23:25" ht="15">
      <c r="W125" s="37"/>
      <c r="X125" s="37"/>
      <c r="Y125" s="37"/>
    </row>
    <row r="126" spans="23:25" ht="15">
      <c r="W126" s="37"/>
      <c r="X126" s="37"/>
      <c r="Y126" s="37"/>
    </row>
    <row r="127" spans="23:25" ht="15">
      <c r="W127" s="37"/>
      <c r="X127" s="37"/>
      <c r="Y127" s="37"/>
    </row>
    <row r="128" spans="23:25" ht="15">
      <c r="W128" s="37"/>
      <c r="X128" s="37"/>
      <c r="Y128" s="37"/>
    </row>
    <row r="129" spans="23:25" ht="15">
      <c r="W129" s="37"/>
      <c r="X129" s="37"/>
      <c r="Y129" s="37"/>
    </row>
    <row r="130" spans="23:25" ht="15">
      <c r="W130" s="37"/>
      <c r="X130" s="37"/>
      <c r="Y130" s="37"/>
    </row>
    <row r="131" spans="23:25" ht="15">
      <c r="W131" s="37"/>
      <c r="X131" s="37"/>
      <c r="Y131" s="37"/>
    </row>
    <row r="132" spans="23:25" ht="15">
      <c r="W132" s="37"/>
      <c r="X132" s="37"/>
      <c r="Y132" s="37"/>
    </row>
    <row r="133" spans="23:25" ht="15">
      <c r="W133" s="37"/>
      <c r="X133" s="37"/>
      <c r="Y133" s="37"/>
    </row>
    <row r="134" spans="23:25" ht="15">
      <c r="W134" s="37"/>
      <c r="X134" s="37"/>
      <c r="Y134" s="37"/>
    </row>
    <row r="135" spans="23:25" ht="15">
      <c r="W135" s="37"/>
      <c r="X135" s="37"/>
      <c r="Y135" s="37"/>
    </row>
    <row r="136" spans="23:25" ht="15">
      <c r="W136" s="37"/>
      <c r="X136" s="37"/>
      <c r="Y136" s="37"/>
    </row>
    <row r="137" spans="23:25" ht="15">
      <c r="W137" s="37"/>
      <c r="X137" s="37"/>
      <c r="Y137" s="37"/>
    </row>
    <row r="138" spans="23:25" ht="15">
      <c r="W138" s="37"/>
      <c r="X138" s="37"/>
      <c r="Y138" s="37"/>
    </row>
    <row r="139" spans="23:25" ht="15">
      <c r="W139" s="37"/>
      <c r="X139" s="37"/>
      <c r="Y139" s="37"/>
    </row>
    <row r="140" spans="23:25" ht="15">
      <c r="W140" s="37"/>
      <c r="X140" s="37"/>
      <c r="Y140" s="37"/>
    </row>
    <row r="141" spans="23:25" ht="15">
      <c r="W141" s="37"/>
      <c r="X141" s="37"/>
      <c r="Y141" s="37"/>
    </row>
    <row r="142" spans="23:25" ht="15">
      <c r="W142" s="37"/>
      <c r="X142" s="37"/>
      <c r="Y142" s="37"/>
    </row>
    <row r="143" spans="23:25" ht="15">
      <c r="W143" s="37"/>
      <c r="X143" s="37"/>
      <c r="Y143" s="37"/>
    </row>
    <row r="144" spans="23:25" ht="15">
      <c r="W144" s="37"/>
      <c r="X144" s="37"/>
      <c r="Y144" s="37"/>
    </row>
    <row r="145" spans="23:25" ht="15">
      <c r="W145" s="37"/>
      <c r="X145" s="37"/>
      <c r="Y145" s="37"/>
    </row>
    <row r="146" spans="23:25" ht="15">
      <c r="W146" s="37"/>
      <c r="X146" s="37"/>
      <c r="Y146" s="37"/>
    </row>
    <row r="147" spans="23:25" ht="15">
      <c r="W147" s="37"/>
      <c r="X147" s="37"/>
      <c r="Y147" s="37"/>
    </row>
    <row r="148" spans="23:25" ht="15">
      <c r="W148" s="37"/>
      <c r="X148" s="37"/>
      <c r="Y148" s="37"/>
    </row>
    <row r="149" spans="23:25" ht="15">
      <c r="W149" s="37"/>
      <c r="X149" s="37"/>
      <c r="Y149" s="37"/>
    </row>
    <row r="150" spans="23:25" ht="15">
      <c r="W150" s="37"/>
      <c r="X150" s="37"/>
      <c r="Y150" s="37"/>
    </row>
    <row r="151" spans="23:25" ht="15">
      <c r="W151" s="37"/>
      <c r="X151" s="37"/>
      <c r="Y151" s="37"/>
    </row>
    <row r="152" spans="23:25" ht="15">
      <c r="W152" s="37"/>
      <c r="X152" s="37"/>
      <c r="Y152" s="37"/>
    </row>
    <row r="153" spans="23:25" ht="15">
      <c r="W153" s="37"/>
      <c r="X153" s="37"/>
      <c r="Y153" s="37"/>
    </row>
    <row r="154" spans="23:25" ht="15">
      <c r="W154" s="37"/>
      <c r="X154" s="37"/>
      <c r="Y154" s="37"/>
    </row>
    <row r="155" spans="23:25" ht="15">
      <c r="W155" s="37"/>
      <c r="X155" s="37"/>
      <c r="Y155" s="37"/>
    </row>
    <row r="156" spans="23:25" ht="15">
      <c r="W156" s="37"/>
      <c r="X156" s="37"/>
      <c r="Y156" s="37"/>
    </row>
    <row r="157" spans="23:25" ht="15">
      <c r="W157" s="37"/>
      <c r="X157" s="37"/>
      <c r="Y157" s="37"/>
    </row>
    <row r="158" spans="23:25" ht="15">
      <c r="W158" s="37"/>
      <c r="X158" s="37"/>
      <c r="Y158" s="37"/>
    </row>
    <row r="159" spans="23:25" ht="15">
      <c r="W159" s="37"/>
      <c r="X159" s="37"/>
      <c r="Y159" s="37"/>
    </row>
    <row r="160" spans="23:25" ht="15">
      <c r="W160" s="37"/>
      <c r="X160" s="37"/>
      <c r="Y160" s="37"/>
    </row>
    <row r="161" spans="23:25" ht="15">
      <c r="W161" s="37"/>
      <c r="X161" s="37"/>
      <c r="Y161" s="37"/>
    </row>
    <row r="162" spans="23:25" ht="15">
      <c r="W162" s="37"/>
      <c r="X162" s="37"/>
      <c r="Y162" s="37"/>
    </row>
    <row r="163" spans="23:25" ht="15">
      <c r="W163" s="37"/>
      <c r="X163" s="37"/>
      <c r="Y163" s="37"/>
    </row>
    <row r="164" spans="23:25" ht="15">
      <c r="W164" s="37"/>
      <c r="X164" s="37"/>
      <c r="Y164" s="37"/>
    </row>
    <row r="165" spans="23:25" ht="15">
      <c r="W165" s="37"/>
      <c r="X165" s="37"/>
      <c r="Y165" s="37"/>
    </row>
    <row r="166" spans="23:25" ht="15">
      <c r="W166" s="37"/>
      <c r="X166" s="37"/>
      <c r="Y166" s="37"/>
    </row>
    <row r="167" spans="23:25" ht="15">
      <c r="W167" s="37"/>
      <c r="X167" s="37"/>
      <c r="Y167" s="37"/>
    </row>
    <row r="168" spans="23:25" ht="15">
      <c r="W168" s="37"/>
      <c r="X168" s="37"/>
      <c r="Y168" s="37"/>
    </row>
    <row r="169" spans="23:25" ht="15">
      <c r="W169" s="37"/>
      <c r="X169" s="37"/>
      <c r="Y169" s="37"/>
    </row>
    <row r="170" spans="23:25" ht="15">
      <c r="W170" s="37"/>
      <c r="X170" s="37"/>
      <c r="Y170" s="37"/>
    </row>
    <row r="171" spans="23:25" ht="15">
      <c r="W171" s="37"/>
      <c r="X171" s="37"/>
      <c r="Y171" s="37"/>
    </row>
    <row r="172" spans="23:25" ht="15">
      <c r="W172" s="37"/>
      <c r="X172" s="37"/>
      <c r="Y172" s="37"/>
    </row>
    <row r="173" spans="23:25" ht="15">
      <c r="W173" s="37"/>
      <c r="X173" s="37"/>
      <c r="Y173" s="37"/>
    </row>
    <row r="174" spans="23:25" ht="15">
      <c r="W174" s="37"/>
      <c r="X174" s="37"/>
      <c r="Y174" s="37"/>
    </row>
    <row r="175" spans="23:25" ht="15">
      <c r="W175" s="37"/>
      <c r="X175" s="37"/>
      <c r="Y175" s="37"/>
    </row>
    <row r="176" spans="23:25" ht="15">
      <c r="W176" s="37"/>
      <c r="X176" s="37"/>
      <c r="Y176" s="37"/>
    </row>
    <row r="177" spans="23:25" ht="15">
      <c r="W177" s="37"/>
      <c r="X177" s="37"/>
      <c r="Y177" s="37"/>
    </row>
    <row r="178" spans="23:25" ht="15">
      <c r="W178" s="37"/>
      <c r="X178" s="37"/>
      <c r="Y178" s="37"/>
    </row>
    <row r="179" spans="23:25" ht="15">
      <c r="W179" s="37"/>
      <c r="X179" s="37"/>
      <c r="Y179" s="37"/>
    </row>
    <row r="180" spans="23:25" ht="15">
      <c r="W180" s="37"/>
      <c r="X180" s="37"/>
      <c r="Y180" s="37"/>
    </row>
    <row r="181" spans="23:25" ht="15">
      <c r="W181" s="37"/>
      <c r="X181" s="37"/>
      <c r="Y181" s="37"/>
    </row>
    <row r="182" spans="23:25" ht="15">
      <c r="W182" s="37"/>
      <c r="X182" s="37"/>
      <c r="Y182" s="37"/>
    </row>
    <row r="183" spans="23:25" ht="15">
      <c r="W183" s="37"/>
      <c r="X183" s="37"/>
      <c r="Y183" s="37"/>
    </row>
    <row r="184" spans="23:25" ht="15">
      <c r="W184" s="37"/>
      <c r="X184" s="37"/>
      <c r="Y184" s="37"/>
    </row>
    <row r="185" spans="23:25" ht="15">
      <c r="W185" s="37"/>
      <c r="X185" s="37"/>
      <c r="Y185" s="37"/>
    </row>
    <row r="186" spans="23:25" ht="15">
      <c r="W186" s="37"/>
      <c r="X186" s="37"/>
      <c r="Y186" s="37"/>
    </row>
    <row r="187" spans="23:25" ht="15">
      <c r="W187" s="37"/>
      <c r="X187" s="37"/>
      <c r="Y187" s="37"/>
    </row>
    <row r="188" spans="23:25" ht="15">
      <c r="W188" s="37"/>
      <c r="X188" s="37"/>
      <c r="Y188" s="37"/>
    </row>
    <row r="189" spans="23:25" ht="15">
      <c r="W189" s="37"/>
      <c r="X189" s="37"/>
      <c r="Y189" s="37"/>
    </row>
    <row r="190" spans="23:25" ht="15">
      <c r="W190" s="37"/>
      <c r="X190" s="37"/>
      <c r="Y190" s="37"/>
    </row>
    <row r="191" spans="23:25" ht="15">
      <c r="W191" s="37"/>
      <c r="X191" s="37"/>
      <c r="Y191" s="37"/>
    </row>
    <row r="192" spans="23:25" ht="15">
      <c r="W192" s="37"/>
      <c r="X192" s="37"/>
      <c r="Y192" s="37"/>
    </row>
    <row r="193" spans="23:25" ht="15">
      <c r="W193" s="37"/>
      <c r="X193" s="37"/>
      <c r="Y193" s="37"/>
    </row>
    <row r="194" spans="23:25" ht="15">
      <c r="W194" s="37"/>
      <c r="X194" s="37"/>
      <c r="Y194" s="37"/>
    </row>
    <row r="195" spans="23:25" ht="15">
      <c r="W195" s="37"/>
      <c r="X195" s="37"/>
      <c r="Y195" s="37"/>
    </row>
    <row r="196" spans="23:25" ht="15">
      <c r="W196" s="37"/>
      <c r="X196" s="37"/>
      <c r="Y196" s="37"/>
    </row>
    <row r="197" spans="23:25" ht="15">
      <c r="W197" s="37"/>
      <c r="X197" s="37"/>
      <c r="Y197" s="37"/>
    </row>
    <row r="198" spans="23:25" ht="15">
      <c r="W198" s="37"/>
      <c r="X198" s="37"/>
      <c r="Y198" s="37"/>
    </row>
    <row r="199" spans="23:25" ht="15">
      <c r="W199" s="37"/>
      <c r="X199" s="37"/>
      <c r="Y199" s="37"/>
    </row>
    <row r="200" spans="23:25" ht="15">
      <c r="W200" s="37"/>
      <c r="X200" s="37"/>
      <c r="Y200" s="37"/>
    </row>
    <row r="201" spans="23:25" ht="15">
      <c r="W201" s="37"/>
      <c r="X201" s="37"/>
      <c r="Y201" s="37"/>
    </row>
    <row r="202" spans="23:25" ht="15">
      <c r="W202" s="37"/>
      <c r="X202" s="37"/>
      <c r="Y202" s="37"/>
    </row>
    <row r="203" spans="23:25" ht="15">
      <c r="W203" s="37"/>
      <c r="X203" s="37"/>
      <c r="Y203" s="37"/>
    </row>
    <row r="204" spans="23:25" ht="15">
      <c r="W204" s="37"/>
      <c r="X204" s="37"/>
      <c r="Y204" s="37"/>
    </row>
    <row r="205" spans="23:25" ht="15">
      <c r="W205" s="37"/>
      <c r="X205" s="37"/>
      <c r="Y205" s="37"/>
    </row>
    <row r="206" spans="23:25" ht="15">
      <c r="W206" s="37"/>
      <c r="X206" s="37"/>
      <c r="Y206" s="37"/>
    </row>
    <row r="207" spans="23:25" ht="15">
      <c r="W207" s="37"/>
      <c r="X207" s="37"/>
      <c r="Y207" s="37"/>
    </row>
    <row r="208" spans="23:25" ht="15">
      <c r="W208" s="37"/>
      <c r="X208" s="37"/>
      <c r="Y208" s="37"/>
    </row>
    <row r="209" spans="23:25" ht="15">
      <c r="W209" s="37"/>
      <c r="X209" s="37"/>
      <c r="Y209" s="37"/>
    </row>
    <row r="210" spans="23:25" ht="15">
      <c r="W210" s="37"/>
      <c r="X210" s="37"/>
      <c r="Y210" s="37"/>
    </row>
    <row r="211" spans="23:25" ht="15">
      <c r="W211" s="37"/>
      <c r="X211" s="37"/>
      <c r="Y211" s="37"/>
    </row>
    <row r="212" spans="23:25" ht="15">
      <c r="W212" s="37"/>
      <c r="X212" s="37"/>
      <c r="Y212" s="37"/>
    </row>
    <row r="213" spans="23:25" ht="15">
      <c r="W213" s="37"/>
      <c r="X213" s="37"/>
      <c r="Y213" s="37"/>
    </row>
    <row r="214" spans="23:25" ht="15">
      <c r="W214" s="37"/>
      <c r="X214" s="37"/>
      <c r="Y214" s="37"/>
    </row>
    <row r="215" spans="23:25" ht="15">
      <c r="W215" s="37"/>
      <c r="X215" s="37"/>
      <c r="Y215" s="37"/>
    </row>
    <row r="216" spans="23:25" ht="15">
      <c r="W216" s="37"/>
      <c r="X216" s="37"/>
      <c r="Y216" s="37"/>
    </row>
    <row r="217" spans="23:25" ht="15">
      <c r="W217" s="37"/>
      <c r="X217" s="37"/>
      <c r="Y217" s="37"/>
    </row>
    <row r="218" spans="23:25" ht="15">
      <c r="W218" s="37"/>
      <c r="X218" s="37"/>
      <c r="Y218" s="37"/>
    </row>
    <row r="219" spans="23:25" ht="15">
      <c r="W219" s="37"/>
      <c r="X219" s="37"/>
      <c r="Y219" s="37"/>
    </row>
    <row r="220" spans="23:25" ht="15">
      <c r="W220" s="37"/>
      <c r="X220" s="37"/>
      <c r="Y220" s="37"/>
    </row>
    <row r="221" spans="23:25" ht="15">
      <c r="W221" s="37"/>
      <c r="X221" s="37"/>
      <c r="Y221" s="37"/>
    </row>
    <row r="222" spans="23:25" ht="15">
      <c r="W222" s="37"/>
      <c r="X222" s="37"/>
      <c r="Y222" s="37"/>
    </row>
    <row r="223" spans="23:25" ht="15">
      <c r="W223" s="37"/>
      <c r="X223" s="37"/>
      <c r="Y223" s="37"/>
    </row>
    <row r="224" spans="23:25" ht="15">
      <c r="W224" s="37"/>
      <c r="X224" s="37"/>
      <c r="Y224" s="37"/>
    </row>
    <row r="225" spans="23:25" ht="15">
      <c r="W225" s="37"/>
      <c r="X225" s="37"/>
      <c r="Y225" s="37"/>
    </row>
    <row r="226" spans="23:25" ht="15">
      <c r="W226" s="37"/>
      <c r="X226" s="37"/>
      <c r="Y226" s="37"/>
    </row>
    <row r="227" spans="23:25" ht="15">
      <c r="W227" s="37"/>
      <c r="X227" s="37"/>
      <c r="Y227" s="37"/>
    </row>
    <row r="228" spans="23:25" ht="15">
      <c r="W228" s="37"/>
      <c r="X228" s="37"/>
      <c r="Y228" s="37"/>
    </row>
    <row r="229" spans="23:25" ht="15">
      <c r="W229" s="37"/>
      <c r="X229" s="37"/>
      <c r="Y229" s="37"/>
    </row>
    <row r="230" spans="23:25" ht="15">
      <c r="W230" s="37"/>
      <c r="X230" s="37"/>
      <c r="Y230" s="37"/>
    </row>
    <row r="231" spans="23:25" ht="15">
      <c r="W231" s="37"/>
      <c r="X231" s="37"/>
      <c r="Y231" s="37"/>
    </row>
    <row r="232" spans="23:25" ht="15">
      <c r="W232" s="37"/>
      <c r="X232" s="37"/>
      <c r="Y232" s="37"/>
    </row>
    <row r="233" spans="23:25" ht="15">
      <c r="W233" s="37"/>
      <c r="X233" s="37"/>
      <c r="Y233" s="37"/>
    </row>
    <row r="234" spans="23:25" ht="15">
      <c r="W234" s="37"/>
      <c r="X234" s="37"/>
      <c r="Y234" s="37"/>
    </row>
    <row r="235" spans="23:25" ht="15">
      <c r="W235" s="37"/>
      <c r="X235" s="37"/>
      <c r="Y235" s="37"/>
    </row>
    <row r="236" spans="23:25" ht="15">
      <c r="W236" s="37"/>
      <c r="X236" s="37"/>
      <c r="Y236" s="37"/>
    </row>
    <row r="237" spans="23:25" ht="15">
      <c r="W237" s="37"/>
      <c r="X237" s="37"/>
      <c r="Y237" s="37"/>
    </row>
    <row r="238" spans="23:25" ht="15">
      <c r="W238" s="37"/>
      <c r="X238" s="37"/>
      <c r="Y238" s="37"/>
    </row>
    <row r="239" spans="23:25" ht="15">
      <c r="W239" s="37"/>
      <c r="X239" s="37"/>
      <c r="Y239" s="37"/>
    </row>
    <row r="240" spans="23:25" ht="15">
      <c r="W240" s="37"/>
      <c r="X240" s="37"/>
      <c r="Y240" s="37"/>
    </row>
    <row r="241" spans="23:25" ht="15">
      <c r="W241" s="37"/>
      <c r="X241" s="37"/>
      <c r="Y241" s="37"/>
    </row>
    <row r="242" spans="23:25" ht="15">
      <c r="W242" s="37"/>
      <c r="X242" s="37"/>
      <c r="Y242" s="37"/>
    </row>
    <row r="243" spans="23:25" ht="15">
      <c r="W243" s="37"/>
      <c r="X243" s="37"/>
      <c r="Y243" s="37"/>
    </row>
    <row r="244" spans="23:25" ht="15">
      <c r="W244" s="37"/>
      <c r="X244" s="37"/>
      <c r="Y244" s="37"/>
    </row>
    <row r="245" spans="23:25" ht="15">
      <c r="W245" s="37"/>
      <c r="X245" s="37"/>
      <c r="Y245" s="37"/>
    </row>
    <row r="246" spans="23:25" ht="15">
      <c r="W246" s="37"/>
      <c r="X246" s="37"/>
      <c r="Y246" s="37"/>
    </row>
    <row r="247" spans="23:25" ht="15">
      <c r="W247" s="37"/>
      <c r="X247" s="37"/>
      <c r="Y247" s="37"/>
    </row>
    <row r="248" spans="23:25" ht="15">
      <c r="W248" s="37"/>
      <c r="X248" s="37"/>
      <c r="Y248" s="37"/>
    </row>
    <row r="249" spans="23:25" ht="15">
      <c r="W249" s="37"/>
      <c r="X249" s="37"/>
      <c r="Y249" s="37"/>
    </row>
    <row r="250" spans="23:25" ht="15">
      <c r="W250" s="37"/>
      <c r="X250" s="37"/>
      <c r="Y250" s="37"/>
    </row>
    <row r="251" spans="23:25" ht="15">
      <c r="W251" s="37"/>
      <c r="X251" s="37"/>
      <c r="Y251" s="37"/>
    </row>
    <row r="252" spans="23:25" ht="15">
      <c r="W252" s="37"/>
      <c r="X252" s="37"/>
      <c r="Y252" s="37"/>
    </row>
    <row r="253" spans="23:25" ht="15">
      <c r="W253" s="37"/>
      <c r="X253" s="37"/>
      <c r="Y253" s="37"/>
    </row>
    <row r="254" spans="23:25" ht="15">
      <c r="W254" s="37"/>
      <c r="X254" s="37"/>
      <c r="Y254" s="37"/>
    </row>
    <row r="255" spans="23:25" ht="15">
      <c r="W255" s="37"/>
      <c r="X255" s="37"/>
      <c r="Y255" s="37"/>
    </row>
    <row r="256" spans="23:25" ht="15">
      <c r="W256" s="37"/>
      <c r="X256" s="37"/>
      <c r="Y256" s="37"/>
    </row>
    <row r="257" spans="23:25" ht="15">
      <c r="W257" s="37"/>
      <c r="X257" s="37"/>
      <c r="Y257" s="37"/>
    </row>
    <row r="258" spans="23:25" ht="15">
      <c r="W258" s="37"/>
      <c r="X258" s="37"/>
      <c r="Y258" s="37"/>
    </row>
    <row r="259" spans="23:25" ht="15">
      <c r="W259" s="37"/>
      <c r="X259" s="37"/>
      <c r="Y259" s="37"/>
    </row>
    <row r="260" spans="23:25" ht="15">
      <c r="W260" s="37"/>
      <c r="X260" s="37"/>
      <c r="Y260" s="37"/>
    </row>
    <row r="261" spans="23:25" ht="15">
      <c r="W261" s="37"/>
      <c r="X261" s="37"/>
      <c r="Y261" s="37"/>
    </row>
    <row r="262" spans="23:25" ht="15">
      <c r="W262" s="37"/>
      <c r="X262" s="37"/>
      <c r="Y262" s="37"/>
    </row>
    <row r="263" spans="23:25" ht="15">
      <c r="W263" s="37"/>
      <c r="X263" s="37"/>
      <c r="Y263" s="37"/>
    </row>
    <row r="264" spans="23:25" ht="15">
      <c r="W264" s="37"/>
      <c r="X264" s="37"/>
      <c r="Y264" s="37"/>
    </row>
    <row r="265" spans="23:25" ht="15">
      <c r="W265" s="37"/>
      <c r="X265" s="37"/>
      <c r="Y265" s="37"/>
    </row>
    <row r="266" spans="23:25" ht="15">
      <c r="W266" s="37"/>
      <c r="X266" s="37"/>
      <c r="Y266" s="37"/>
    </row>
    <row r="267" spans="23:25" ht="15">
      <c r="W267" s="37"/>
      <c r="X267" s="37"/>
      <c r="Y267" s="37"/>
    </row>
    <row r="268" spans="23:25" ht="15">
      <c r="W268" s="37"/>
      <c r="X268" s="37"/>
      <c r="Y268" s="37"/>
    </row>
    <row r="269" spans="23:25" ht="15">
      <c r="W269" s="37"/>
      <c r="X269" s="37"/>
      <c r="Y269" s="37"/>
    </row>
    <row r="270" spans="23:25" ht="15">
      <c r="W270" s="37"/>
      <c r="X270" s="37"/>
      <c r="Y270" s="37"/>
    </row>
    <row r="271" spans="23:25" ht="15">
      <c r="W271" s="37"/>
      <c r="X271" s="37"/>
      <c r="Y271" s="37"/>
    </row>
    <row r="272" spans="23:25" ht="15">
      <c r="W272" s="37"/>
      <c r="X272" s="37"/>
      <c r="Y272" s="37"/>
    </row>
    <row r="273" spans="23:25" ht="15">
      <c r="W273" s="37"/>
      <c r="X273" s="37"/>
      <c r="Y273" s="37"/>
    </row>
    <row r="274" spans="23:25" ht="15">
      <c r="W274" s="37"/>
      <c r="X274" s="37"/>
      <c r="Y274" s="37"/>
    </row>
    <row r="275" spans="23:25" ht="15">
      <c r="W275" s="37"/>
      <c r="X275" s="37"/>
      <c r="Y275" s="37"/>
    </row>
    <row r="276" spans="23:25" ht="15">
      <c r="W276" s="37"/>
      <c r="X276" s="37"/>
      <c r="Y276" s="37"/>
    </row>
    <row r="277" spans="23:25" ht="15">
      <c r="W277" s="37"/>
      <c r="X277" s="37"/>
      <c r="Y277" s="37"/>
    </row>
    <row r="278" spans="23:25" ht="15">
      <c r="W278" s="37"/>
      <c r="X278" s="37"/>
      <c r="Y278" s="37"/>
    </row>
    <row r="279" spans="23:25" ht="15">
      <c r="W279" s="37"/>
      <c r="X279" s="37"/>
      <c r="Y279" s="37"/>
    </row>
    <row r="280" spans="23:25" ht="15">
      <c r="W280" s="37"/>
      <c r="X280" s="37"/>
      <c r="Y280" s="37"/>
    </row>
    <row r="281" spans="23:25" ht="15">
      <c r="W281" s="37"/>
      <c r="X281" s="37"/>
      <c r="Y281" s="37"/>
    </row>
    <row r="282" spans="23:25" ht="15">
      <c r="W282" s="37"/>
      <c r="X282" s="37"/>
      <c r="Y282" s="37"/>
    </row>
    <row r="283" spans="23:25" ht="15">
      <c r="W283" s="37"/>
      <c r="X283" s="37"/>
      <c r="Y283" s="37"/>
    </row>
    <row r="284" spans="23:25" ht="15">
      <c r="W284" s="37"/>
      <c r="X284" s="37"/>
      <c r="Y284" s="37"/>
    </row>
    <row r="285" spans="23:25" ht="15">
      <c r="W285" s="37"/>
      <c r="X285" s="37"/>
      <c r="Y285" s="37"/>
    </row>
    <row r="286" spans="23:25" ht="15">
      <c r="W286" s="37"/>
      <c r="X286" s="37"/>
      <c r="Y286" s="37"/>
    </row>
    <row r="287" spans="23:25" ht="15">
      <c r="W287" s="37"/>
      <c r="X287" s="37"/>
      <c r="Y287" s="37"/>
    </row>
    <row r="288" spans="23:25" ht="15">
      <c r="W288" s="37"/>
      <c r="X288" s="37"/>
      <c r="Y288" s="37"/>
    </row>
    <row r="289" spans="23:25" ht="15">
      <c r="W289" s="37"/>
      <c r="X289" s="37"/>
      <c r="Y289" s="37"/>
    </row>
    <row r="290" spans="23:25" ht="15">
      <c r="W290" s="37"/>
      <c r="X290" s="37"/>
      <c r="Y290" s="37"/>
    </row>
    <row r="291" spans="23:25" ht="15">
      <c r="W291" s="37"/>
      <c r="X291" s="37"/>
      <c r="Y291" s="37"/>
    </row>
    <row r="292" spans="23:25" ht="15">
      <c r="W292" s="37"/>
      <c r="X292" s="37"/>
      <c r="Y292" s="37"/>
    </row>
    <row r="293" spans="23:25" ht="15">
      <c r="W293" s="37"/>
      <c r="X293" s="37"/>
      <c r="Y293" s="37"/>
    </row>
    <row r="294" spans="23:25" ht="15">
      <c r="W294" s="37"/>
      <c r="X294" s="37"/>
      <c r="Y294" s="37"/>
    </row>
    <row r="295" spans="23:25" ht="15">
      <c r="W295" s="37"/>
      <c r="X295" s="37"/>
      <c r="Y295" s="37"/>
    </row>
    <row r="296" spans="23:25" ht="15">
      <c r="W296" s="37"/>
      <c r="X296" s="37"/>
      <c r="Y296" s="37"/>
    </row>
    <row r="297" spans="23:25" ht="15">
      <c r="W297" s="37"/>
      <c r="X297" s="37"/>
      <c r="Y297" s="37"/>
    </row>
    <row r="298" spans="23:25" ht="15">
      <c r="W298" s="37"/>
      <c r="X298" s="37"/>
      <c r="Y298" s="37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3"/>
  <sheetViews>
    <sheetView zoomScale="60" zoomScaleNormal="60" zoomScalePageLayoutView="0" workbookViewId="0" topLeftCell="A1">
      <selection activeCell="C7" sqref="C7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6.7109375" style="82" customWidth="1"/>
    <col min="23" max="23" width="12.00390625" style="0" bestFit="1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21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s="28" customFormat="1" ht="15">
      <c r="A6" s="142">
        <v>1</v>
      </c>
      <c r="B6" s="209" t="s">
        <v>83</v>
      </c>
      <c r="C6" s="240" t="s">
        <v>73</v>
      </c>
      <c r="D6" s="263">
        <v>0</v>
      </c>
      <c r="E6" s="219">
        <v>6</v>
      </c>
      <c r="F6" s="90">
        <v>5</v>
      </c>
      <c r="G6" s="90">
        <v>6</v>
      </c>
      <c r="H6" s="88">
        <v>6</v>
      </c>
      <c r="I6" s="88">
        <v>1</v>
      </c>
      <c r="J6" s="88">
        <v>1</v>
      </c>
      <c r="K6" s="88">
        <v>1</v>
      </c>
      <c r="L6" s="88">
        <v>5</v>
      </c>
      <c r="M6" s="88">
        <v>5</v>
      </c>
      <c r="N6" s="505"/>
      <c r="O6" s="505"/>
      <c r="P6" s="505"/>
      <c r="Q6" s="505"/>
      <c r="R6" s="505"/>
      <c r="S6" s="505"/>
      <c r="T6" s="450">
        <v>10</v>
      </c>
      <c r="U6" s="450">
        <v>10</v>
      </c>
      <c r="V6" s="161"/>
      <c r="W6" s="41">
        <f>SUM(D6:V6)</f>
        <v>56</v>
      </c>
      <c r="X6" s="77">
        <f>SUM(D6:V6)</f>
        <v>56</v>
      </c>
    </row>
    <row r="7" spans="1:24" s="28" customFormat="1" ht="15">
      <c r="A7" s="166">
        <v>2</v>
      </c>
      <c r="B7" s="209" t="s">
        <v>82</v>
      </c>
      <c r="C7" s="240" t="s">
        <v>71</v>
      </c>
      <c r="D7" s="263">
        <v>6</v>
      </c>
      <c r="E7" s="219">
        <v>1</v>
      </c>
      <c r="F7" s="88"/>
      <c r="G7" s="88"/>
      <c r="H7" s="88">
        <v>1</v>
      </c>
      <c r="I7" s="88">
        <v>6</v>
      </c>
      <c r="J7" s="88">
        <v>6</v>
      </c>
      <c r="K7" s="88"/>
      <c r="L7" s="505"/>
      <c r="M7" s="505"/>
      <c r="N7" s="88">
        <v>5</v>
      </c>
      <c r="O7" s="88">
        <v>5</v>
      </c>
      <c r="P7" s="505"/>
      <c r="Q7" s="505"/>
      <c r="R7" s="505"/>
      <c r="S7" s="505"/>
      <c r="T7" s="450"/>
      <c r="U7" s="450"/>
      <c r="V7" s="161"/>
      <c r="W7" s="41">
        <f>SUM(D7:V7)</f>
        <v>30</v>
      </c>
      <c r="X7" s="77">
        <f>SUM(D7:V7)</f>
        <v>30</v>
      </c>
    </row>
    <row r="8" spans="1:24" s="28" customFormat="1" ht="15">
      <c r="A8" s="166">
        <v>3</v>
      </c>
      <c r="B8" s="303" t="s">
        <v>185</v>
      </c>
      <c r="C8" s="249" t="s">
        <v>32</v>
      </c>
      <c r="D8" s="158"/>
      <c r="E8" s="205"/>
      <c r="F8" s="165"/>
      <c r="G8" s="165"/>
      <c r="H8" s="165"/>
      <c r="I8" s="165"/>
      <c r="J8" s="165"/>
      <c r="K8" s="165">
        <v>6</v>
      </c>
      <c r="L8" s="493"/>
      <c r="M8" s="493"/>
      <c r="N8" s="493"/>
      <c r="O8" s="493"/>
      <c r="P8" s="493"/>
      <c r="Q8" s="493"/>
      <c r="R8" s="165"/>
      <c r="S8" s="165"/>
      <c r="T8" s="158"/>
      <c r="U8" s="158"/>
      <c r="V8" s="161"/>
      <c r="W8" s="41">
        <f>SUM(D8:V8)</f>
        <v>6</v>
      </c>
      <c r="X8" s="77">
        <f>SUM(D8:V8)</f>
        <v>6</v>
      </c>
    </row>
    <row r="9" spans="1:24" s="28" customFormat="1" ht="15">
      <c r="A9" s="166">
        <v>4</v>
      </c>
      <c r="B9" s="248" t="s">
        <v>117</v>
      </c>
      <c r="C9" s="249" t="s">
        <v>32</v>
      </c>
      <c r="D9" s="114"/>
      <c r="E9" s="173"/>
      <c r="F9" s="114"/>
      <c r="G9" s="114">
        <v>1</v>
      </c>
      <c r="H9" s="496"/>
      <c r="I9" s="496"/>
      <c r="J9" s="496"/>
      <c r="K9" s="496"/>
      <c r="L9" s="496"/>
      <c r="M9" s="496"/>
      <c r="N9" s="114"/>
      <c r="O9" s="114"/>
      <c r="P9" s="114"/>
      <c r="Q9" s="114"/>
      <c r="R9" s="114"/>
      <c r="S9" s="114"/>
      <c r="T9" s="114"/>
      <c r="U9" s="114"/>
      <c r="V9" s="11"/>
      <c r="W9" s="41">
        <f>SUM(D9:V9)</f>
        <v>1</v>
      </c>
      <c r="X9" s="77">
        <f>SUM(D9:V9)</f>
        <v>1</v>
      </c>
    </row>
    <row r="10" spans="1:24" s="84" customFormat="1" ht="15">
      <c r="A10" s="167">
        <v>5</v>
      </c>
      <c r="B10" s="209" t="s">
        <v>84</v>
      </c>
      <c r="C10" s="221" t="s">
        <v>73</v>
      </c>
      <c r="D10" s="11"/>
      <c r="E10" s="135"/>
      <c r="F10" s="90"/>
      <c r="G10" s="90"/>
      <c r="H10" s="510"/>
      <c r="I10" s="510"/>
      <c r="J10" s="510"/>
      <c r="K10" s="510"/>
      <c r="L10" s="510"/>
      <c r="M10" s="510"/>
      <c r="N10" s="90"/>
      <c r="O10" s="90"/>
      <c r="P10" s="90"/>
      <c r="Q10" s="90"/>
      <c r="R10" s="90"/>
      <c r="S10" s="90"/>
      <c r="T10" s="90"/>
      <c r="U10" s="90"/>
      <c r="V10" s="12"/>
      <c r="W10" s="41">
        <f>SUM(D10:V10)</f>
        <v>0</v>
      </c>
      <c r="X10" s="77">
        <f>SUM(D10:V10)</f>
        <v>0</v>
      </c>
    </row>
    <row r="11" spans="1:24" s="174" customFormat="1" ht="15">
      <c r="A11" s="105"/>
      <c r="B11" s="175"/>
      <c r="C11" s="52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57"/>
      <c r="W11" s="162"/>
      <c r="X11" s="106"/>
    </row>
    <row r="12" spans="1:14" s="331" customFormat="1" ht="15.75">
      <c r="A12" s="113"/>
      <c r="B12" s="71" t="s">
        <v>259</v>
      </c>
      <c r="C12" s="66"/>
      <c r="L12" s="37"/>
      <c r="M12" s="105"/>
      <c r="N12" s="105"/>
    </row>
    <row r="13" spans="2:23" s="79" customFormat="1" ht="15.75">
      <c r="B13" s="71"/>
      <c r="C13" s="59"/>
      <c r="H13" s="186"/>
      <c r="I13" s="186"/>
      <c r="J13" s="296"/>
      <c r="K13" s="296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6"/>
      <c r="W13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2"/>
  <sheetViews>
    <sheetView zoomScale="60" zoomScaleNormal="60" zoomScalePageLayoutView="0" workbookViewId="0" topLeftCell="A1">
      <selection activeCell="E32" sqref="E32"/>
    </sheetView>
  </sheetViews>
  <sheetFormatPr defaultColWidth="9.140625" defaultRowHeight="15"/>
  <cols>
    <col min="1" max="1" width="6.7109375" style="0" customWidth="1"/>
    <col min="2" max="2" width="57.140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1.140625" style="331" customWidth="1"/>
    <col min="23" max="23" width="11.57421875" style="0" customWidth="1"/>
    <col min="24" max="24" width="11.8515625" style="0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22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s="28" customFormat="1" ht="15">
      <c r="A6" s="166">
        <v>1</v>
      </c>
      <c r="B6" s="209" t="s">
        <v>43</v>
      </c>
      <c r="C6" s="210" t="s">
        <v>32</v>
      </c>
      <c r="D6" s="198">
        <v>18</v>
      </c>
      <c r="E6" s="225">
        <v>15</v>
      </c>
      <c r="F6" s="196">
        <v>8</v>
      </c>
      <c r="G6" s="196">
        <v>10</v>
      </c>
      <c r="H6" s="196">
        <v>14</v>
      </c>
      <c r="I6" s="196">
        <v>15</v>
      </c>
      <c r="J6" s="196">
        <v>11</v>
      </c>
      <c r="K6" s="520">
        <v>4</v>
      </c>
      <c r="L6" s="520">
        <v>6</v>
      </c>
      <c r="M6" s="520">
        <v>6</v>
      </c>
      <c r="N6" s="520"/>
      <c r="O6" s="520"/>
      <c r="P6" s="196">
        <v>8</v>
      </c>
      <c r="Q6" s="196">
        <v>9</v>
      </c>
      <c r="R6" s="514">
        <v>13</v>
      </c>
      <c r="S6" s="524">
        <v>7</v>
      </c>
      <c r="T6" s="514">
        <v>10</v>
      </c>
      <c r="U6" s="514">
        <v>12</v>
      </c>
      <c r="V6" s="196"/>
      <c r="W6" s="39">
        <f aca="true" t="shared" si="0" ref="W6:W28">SUM(D6:V6)</f>
        <v>166</v>
      </c>
      <c r="X6" s="226">
        <f>SUM(D6:V6)-7-6-6-4</f>
        <v>143</v>
      </c>
    </row>
    <row r="7" spans="1:24" s="28" customFormat="1" ht="15">
      <c r="A7" s="166">
        <v>2</v>
      </c>
      <c r="B7" s="209" t="s">
        <v>39</v>
      </c>
      <c r="C7" s="210" t="s">
        <v>51</v>
      </c>
      <c r="D7" s="198">
        <v>9</v>
      </c>
      <c r="E7" s="526">
        <v>1</v>
      </c>
      <c r="F7" s="203">
        <v>15</v>
      </c>
      <c r="G7" s="203">
        <v>12</v>
      </c>
      <c r="H7" s="203">
        <v>9</v>
      </c>
      <c r="I7" s="203">
        <v>8</v>
      </c>
      <c r="J7" s="518">
        <v>1</v>
      </c>
      <c r="K7" s="518">
        <v>3</v>
      </c>
      <c r="L7" s="203">
        <v>11</v>
      </c>
      <c r="M7" s="203">
        <v>9</v>
      </c>
      <c r="N7" s="518">
        <v>5</v>
      </c>
      <c r="O7" s="203">
        <v>13</v>
      </c>
      <c r="P7" s="203">
        <v>14</v>
      </c>
      <c r="Q7" s="518">
        <v>2</v>
      </c>
      <c r="R7" s="515">
        <v>9</v>
      </c>
      <c r="S7" s="523">
        <v>1</v>
      </c>
      <c r="T7" s="515">
        <v>14</v>
      </c>
      <c r="U7" s="515">
        <v>18</v>
      </c>
      <c r="V7" s="203"/>
      <c r="W7" s="39">
        <f t="shared" si="0"/>
        <v>154</v>
      </c>
      <c r="X7" s="226">
        <f>SUM(D7:V7)-1-2-5-3-1-1</f>
        <v>141</v>
      </c>
    </row>
    <row r="8" spans="1:24" s="28" customFormat="1" ht="15">
      <c r="A8" s="166">
        <f>(1+A7)</f>
        <v>3</v>
      </c>
      <c r="B8" s="222" t="s">
        <v>64</v>
      </c>
      <c r="C8" s="210" t="s">
        <v>32</v>
      </c>
      <c r="D8" s="198">
        <v>13</v>
      </c>
      <c r="E8" s="224">
        <v>13</v>
      </c>
      <c r="F8" s="196">
        <v>12</v>
      </c>
      <c r="G8" s="196">
        <v>15</v>
      </c>
      <c r="H8" s="520"/>
      <c r="I8" s="520"/>
      <c r="J8" s="196">
        <v>4</v>
      </c>
      <c r="K8" s="520"/>
      <c r="L8" s="520"/>
      <c r="M8" s="520"/>
      <c r="N8" s="520"/>
      <c r="O8" s="196"/>
      <c r="P8" s="196">
        <v>7</v>
      </c>
      <c r="Q8" s="196">
        <v>4</v>
      </c>
      <c r="R8" s="514">
        <v>8</v>
      </c>
      <c r="S8" s="514"/>
      <c r="T8" s="514">
        <v>2</v>
      </c>
      <c r="U8" s="514">
        <v>2</v>
      </c>
      <c r="V8" s="196"/>
      <c r="W8" s="39">
        <f t="shared" si="0"/>
        <v>80</v>
      </c>
      <c r="X8" s="226">
        <f aca="true" t="shared" si="1" ref="X8:X28">SUM(D8:V8)</f>
        <v>80</v>
      </c>
    </row>
    <row r="9" spans="1:24" s="28" customFormat="1" ht="15">
      <c r="A9" s="166">
        <v>4</v>
      </c>
      <c r="B9" s="306" t="s">
        <v>188</v>
      </c>
      <c r="C9" s="307" t="s">
        <v>32</v>
      </c>
      <c r="D9" s="494"/>
      <c r="E9" s="525"/>
      <c r="F9" s="521"/>
      <c r="G9" s="521"/>
      <c r="H9" s="521"/>
      <c r="I9" s="521"/>
      <c r="J9" s="167">
        <v>3</v>
      </c>
      <c r="K9" s="167">
        <v>7</v>
      </c>
      <c r="L9" s="167">
        <v>4</v>
      </c>
      <c r="M9" s="521"/>
      <c r="N9" s="167">
        <v>10</v>
      </c>
      <c r="O9" s="167">
        <v>11</v>
      </c>
      <c r="P9" s="167">
        <v>9</v>
      </c>
      <c r="Q9" s="167">
        <v>12</v>
      </c>
      <c r="R9" s="479"/>
      <c r="S9" s="479">
        <v>3</v>
      </c>
      <c r="T9" s="606"/>
      <c r="U9" s="606"/>
      <c r="V9" s="167"/>
      <c r="W9" s="39">
        <f t="shared" si="0"/>
        <v>59</v>
      </c>
      <c r="X9" s="226">
        <f t="shared" si="1"/>
        <v>59</v>
      </c>
    </row>
    <row r="10" spans="1:24" s="28" customFormat="1" ht="15">
      <c r="A10" s="166">
        <f>(1+A9)</f>
        <v>5</v>
      </c>
      <c r="B10" s="278" t="s">
        <v>145</v>
      </c>
      <c r="C10" s="307" t="s">
        <v>32</v>
      </c>
      <c r="D10" s="308"/>
      <c r="E10" s="220"/>
      <c r="F10" s="203"/>
      <c r="G10" s="518"/>
      <c r="H10" s="197">
        <v>5</v>
      </c>
      <c r="I10" s="197">
        <v>3</v>
      </c>
      <c r="J10" s="197">
        <v>8</v>
      </c>
      <c r="K10" s="197">
        <v>12</v>
      </c>
      <c r="L10" s="519"/>
      <c r="M10" s="519"/>
      <c r="N10" s="519"/>
      <c r="O10" s="519"/>
      <c r="P10" s="197">
        <v>17</v>
      </c>
      <c r="Q10" s="197">
        <v>3</v>
      </c>
      <c r="R10" s="522"/>
      <c r="S10" s="516">
        <v>5</v>
      </c>
      <c r="T10" s="516"/>
      <c r="U10" s="516"/>
      <c r="V10" s="197"/>
      <c r="W10" s="39">
        <f t="shared" si="0"/>
        <v>53</v>
      </c>
      <c r="X10" s="226">
        <f t="shared" si="1"/>
        <v>53</v>
      </c>
    </row>
    <row r="11" spans="1:24" s="28" customFormat="1" ht="15">
      <c r="A11" s="166">
        <f>(1+A10)</f>
        <v>6</v>
      </c>
      <c r="B11" s="246" t="s">
        <v>119</v>
      </c>
      <c r="C11" s="487" t="s">
        <v>30</v>
      </c>
      <c r="D11" s="308"/>
      <c r="E11" s="224"/>
      <c r="F11" s="203">
        <v>1</v>
      </c>
      <c r="G11" s="203">
        <v>7</v>
      </c>
      <c r="H11" s="203">
        <v>11</v>
      </c>
      <c r="I11" s="203">
        <v>6</v>
      </c>
      <c r="J11" s="203"/>
      <c r="K11" s="203"/>
      <c r="L11" s="203"/>
      <c r="M11" s="203"/>
      <c r="N11" s="518"/>
      <c r="O11" s="518"/>
      <c r="P11" s="518"/>
      <c r="Q11" s="518"/>
      <c r="R11" s="523"/>
      <c r="S11" s="523"/>
      <c r="T11" s="515">
        <v>20</v>
      </c>
      <c r="U11" s="515">
        <v>8</v>
      </c>
      <c r="V11" s="203"/>
      <c r="W11" s="39">
        <f t="shared" si="0"/>
        <v>53</v>
      </c>
      <c r="X11" s="226">
        <f t="shared" si="1"/>
        <v>53</v>
      </c>
    </row>
    <row r="12" spans="1:24" s="28" customFormat="1" ht="15">
      <c r="A12" s="166">
        <f>(1+A11)</f>
        <v>7</v>
      </c>
      <c r="B12" s="513" t="s">
        <v>255</v>
      </c>
      <c r="C12" s="307" t="s">
        <v>90</v>
      </c>
      <c r="D12" s="382">
        <v>0</v>
      </c>
      <c r="E12" s="390"/>
      <c r="F12" s="496"/>
      <c r="G12" s="496"/>
      <c r="H12" s="496"/>
      <c r="I12" s="496"/>
      <c r="J12" s="496"/>
      <c r="K12" s="114"/>
      <c r="L12" s="496"/>
      <c r="M12" s="496"/>
      <c r="N12" s="114"/>
      <c r="O12" s="114"/>
      <c r="P12" s="167">
        <v>12</v>
      </c>
      <c r="Q12" s="114"/>
      <c r="R12" s="479">
        <v>16</v>
      </c>
      <c r="S12" s="479">
        <v>10</v>
      </c>
      <c r="T12" s="606"/>
      <c r="U12" s="606"/>
      <c r="V12" s="114"/>
      <c r="W12" s="39">
        <f t="shared" si="0"/>
        <v>38</v>
      </c>
      <c r="X12" s="226">
        <f t="shared" si="1"/>
        <v>38</v>
      </c>
    </row>
    <row r="13" spans="1:24" s="28" customFormat="1" ht="15">
      <c r="A13" s="166">
        <v>8</v>
      </c>
      <c r="B13" s="304" t="s">
        <v>40</v>
      </c>
      <c r="C13" s="307" t="s">
        <v>50</v>
      </c>
      <c r="D13" s="198">
        <v>10</v>
      </c>
      <c r="E13" s="224"/>
      <c r="F13" s="196"/>
      <c r="G13" s="196">
        <v>6</v>
      </c>
      <c r="H13" s="196"/>
      <c r="I13" s="196">
        <v>2</v>
      </c>
      <c r="J13" s="196"/>
      <c r="K13" s="196"/>
      <c r="L13" s="520"/>
      <c r="M13" s="520"/>
      <c r="N13" s="520"/>
      <c r="O13" s="520"/>
      <c r="P13" s="196">
        <v>10</v>
      </c>
      <c r="Q13" s="196"/>
      <c r="R13" s="524"/>
      <c r="S13" s="524"/>
      <c r="T13" s="514"/>
      <c r="U13" s="514"/>
      <c r="V13" s="196">
        <v>5</v>
      </c>
      <c r="W13" s="39">
        <f t="shared" si="0"/>
        <v>33</v>
      </c>
      <c r="X13" s="226">
        <f t="shared" si="1"/>
        <v>33</v>
      </c>
    </row>
    <row r="14" spans="1:24" s="28" customFormat="1" ht="15">
      <c r="A14" s="166">
        <f aca="true" t="shared" si="2" ref="A14:A19">(1+A13)</f>
        <v>9</v>
      </c>
      <c r="B14" s="304" t="s">
        <v>88</v>
      </c>
      <c r="C14" s="307" t="s">
        <v>90</v>
      </c>
      <c r="D14" s="198">
        <v>15</v>
      </c>
      <c r="E14" s="224">
        <v>8</v>
      </c>
      <c r="F14" s="196"/>
      <c r="G14" s="196"/>
      <c r="H14" s="196"/>
      <c r="I14" s="196"/>
      <c r="J14" s="196"/>
      <c r="K14" s="196"/>
      <c r="L14" s="520"/>
      <c r="M14" s="520"/>
      <c r="N14" s="520"/>
      <c r="O14" s="520"/>
      <c r="P14" s="196">
        <v>2</v>
      </c>
      <c r="Q14" s="196">
        <v>7</v>
      </c>
      <c r="R14" s="524"/>
      <c r="S14" s="524"/>
      <c r="T14" s="514"/>
      <c r="U14" s="514"/>
      <c r="V14" s="196"/>
      <c r="W14" s="39">
        <f t="shared" si="0"/>
        <v>32</v>
      </c>
      <c r="X14" s="226">
        <f t="shared" si="1"/>
        <v>32</v>
      </c>
    </row>
    <row r="15" spans="1:24" s="28" customFormat="1" ht="15">
      <c r="A15" s="166">
        <f t="shared" si="2"/>
        <v>10</v>
      </c>
      <c r="B15" s="429" t="s">
        <v>231</v>
      </c>
      <c r="C15" s="615" t="s">
        <v>31</v>
      </c>
      <c r="D15" s="495"/>
      <c r="E15" s="536"/>
      <c r="F15" s="496"/>
      <c r="G15" s="496"/>
      <c r="H15" s="496"/>
      <c r="I15" s="496"/>
      <c r="J15" s="114"/>
      <c r="K15" s="114"/>
      <c r="L15" s="114"/>
      <c r="M15" s="114"/>
      <c r="N15" s="167">
        <v>7</v>
      </c>
      <c r="O15" s="167">
        <v>7</v>
      </c>
      <c r="P15" s="167">
        <v>5</v>
      </c>
      <c r="Q15" s="167"/>
      <c r="R15" s="479">
        <v>4</v>
      </c>
      <c r="S15" s="479"/>
      <c r="T15" s="606">
        <v>6</v>
      </c>
      <c r="U15" s="606"/>
      <c r="V15" s="114"/>
      <c r="W15" s="39">
        <f t="shared" si="0"/>
        <v>29</v>
      </c>
      <c r="X15" s="226">
        <f t="shared" si="1"/>
        <v>29</v>
      </c>
    </row>
    <row r="16" spans="1:24" s="28" customFormat="1" ht="15">
      <c r="A16" s="166">
        <f t="shared" si="2"/>
        <v>11</v>
      </c>
      <c r="B16" s="209" t="s">
        <v>89</v>
      </c>
      <c r="C16" s="210" t="s">
        <v>59</v>
      </c>
      <c r="D16" s="199">
        <v>7</v>
      </c>
      <c r="E16" s="220">
        <v>18</v>
      </c>
      <c r="F16" s="197"/>
      <c r="G16" s="197"/>
      <c r="H16" s="197"/>
      <c r="I16" s="197"/>
      <c r="J16" s="197"/>
      <c r="K16" s="197"/>
      <c r="L16" s="197"/>
      <c r="M16" s="197"/>
      <c r="N16" s="519"/>
      <c r="O16" s="519"/>
      <c r="P16" s="519"/>
      <c r="Q16" s="519"/>
      <c r="R16" s="522"/>
      <c r="S16" s="522"/>
      <c r="T16" s="516"/>
      <c r="U16" s="516"/>
      <c r="V16" s="197"/>
      <c r="W16" s="39">
        <f t="shared" si="0"/>
        <v>25</v>
      </c>
      <c r="X16" s="226">
        <f t="shared" si="1"/>
        <v>25</v>
      </c>
    </row>
    <row r="17" spans="1:24" s="28" customFormat="1" ht="15">
      <c r="A17" s="166">
        <f t="shared" si="2"/>
        <v>12</v>
      </c>
      <c r="B17" s="246" t="s">
        <v>80</v>
      </c>
      <c r="C17" s="299" t="s">
        <v>73</v>
      </c>
      <c r="D17" s="203"/>
      <c r="E17" s="203"/>
      <c r="F17" s="203">
        <v>2</v>
      </c>
      <c r="G17" s="203"/>
      <c r="H17" s="203">
        <v>6</v>
      </c>
      <c r="I17" s="203"/>
      <c r="J17" s="203"/>
      <c r="K17" s="203"/>
      <c r="L17" s="203">
        <v>2</v>
      </c>
      <c r="M17" s="203"/>
      <c r="N17" s="203"/>
      <c r="O17" s="203">
        <v>4</v>
      </c>
      <c r="P17" s="203"/>
      <c r="Q17" s="203"/>
      <c r="R17" s="515"/>
      <c r="S17" s="515"/>
      <c r="T17" s="515">
        <v>4</v>
      </c>
      <c r="U17" s="515">
        <v>4</v>
      </c>
      <c r="V17" s="203"/>
      <c r="W17" s="39">
        <f t="shared" si="0"/>
        <v>22</v>
      </c>
      <c r="X17" s="226">
        <f t="shared" si="1"/>
        <v>22</v>
      </c>
    </row>
    <row r="18" spans="1:24" s="28" customFormat="1" ht="15">
      <c r="A18" s="166">
        <f t="shared" si="2"/>
        <v>13</v>
      </c>
      <c r="B18" s="304" t="s">
        <v>55</v>
      </c>
      <c r="C18" s="304" t="s">
        <v>187</v>
      </c>
      <c r="D18" s="199">
        <v>8</v>
      </c>
      <c r="E18" s="196">
        <v>2</v>
      </c>
      <c r="F18" s="196">
        <v>4</v>
      </c>
      <c r="G18" s="196">
        <v>4</v>
      </c>
      <c r="H18" s="520"/>
      <c r="I18" s="520"/>
      <c r="J18" s="520"/>
      <c r="K18" s="520"/>
      <c r="L18" s="196">
        <v>1</v>
      </c>
      <c r="M18" s="196">
        <v>2</v>
      </c>
      <c r="N18" s="520"/>
      <c r="O18" s="520"/>
      <c r="P18" s="196"/>
      <c r="Q18" s="196"/>
      <c r="R18" s="514"/>
      <c r="S18" s="514"/>
      <c r="T18" s="514"/>
      <c r="U18" s="514"/>
      <c r="V18" s="196"/>
      <c r="W18" s="39">
        <f t="shared" si="0"/>
        <v>21</v>
      </c>
      <c r="X18" s="226">
        <f t="shared" si="1"/>
        <v>21</v>
      </c>
    </row>
    <row r="19" spans="1:24" s="84" customFormat="1" ht="15">
      <c r="A19" s="166">
        <f t="shared" si="2"/>
        <v>14</v>
      </c>
      <c r="B19" s="277" t="s">
        <v>143</v>
      </c>
      <c r="C19" s="304" t="s">
        <v>32</v>
      </c>
      <c r="D19" s="497"/>
      <c r="E19" s="497"/>
      <c r="F19" s="497"/>
      <c r="G19" s="497"/>
      <c r="H19" s="430">
        <v>7</v>
      </c>
      <c r="I19" s="430">
        <v>10</v>
      </c>
      <c r="J19" s="498"/>
      <c r="K19" s="498"/>
      <c r="L19" s="430"/>
      <c r="M19" s="430"/>
      <c r="N19" s="430"/>
      <c r="O19" s="430"/>
      <c r="P19" s="430"/>
      <c r="Q19" s="430"/>
      <c r="R19" s="517"/>
      <c r="S19" s="517"/>
      <c r="T19" s="517"/>
      <c r="U19" s="517"/>
      <c r="V19" s="430"/>
      <c r="W19" s="39">
        <f t="shared" si="0"/>
        <v>17</v>
      </c>
      <c r="X19" s="226">
        <f t="shared" si="1"/>
        <v>17</v>
      </c>
    </row>
    <row r="20" spans="1:24" s="98" customFormat="1" ht="15">
      <c r="A20" s="166">
        <v>15</v>
      </c>
      <c r="B20" s="306" t="s">
        <v>181</v>
      </c>
      <c r="C20" s="304" t="s">
        <v>50</v>
      </c>
      <c r="D20" s="521"/>
      <c r="E20" s="521"/>
      <c r="F20" s="521"/>
      <c r="G20" s="521"/>
      <c r="H20" s="521"/>
      <c r="I20" s="521"/>
      <c r="J20" s="167">
        <v>6</v>
      </c>
      <c r="K20" s="167">
        <v>9</v>
      </c>
      <c r="L20" s="167"/>
      <c r="M20" s="167"/>
      <c r="N20" s="167"/>
      <c r="O20" s="167"/>
      <c r="P20" s="167"/>
      <c r="Q20" s="167"/>
      <c r="R20" s="479"/>
      <c r="S20" s="479"/>
      <c r="T20" s="606"/>
      <c r="U20" s="606"/>
      <c r="V20" s="167"/>
      <c r="W20" s="39">
        <f t="shared" si="0"/>
        <v>15</v>
      </c>
      <c r="X20" s="226">
        <f t="shared" si="1"/>
        <v>15</v>
      </c>
    </row>
    <row r="21" spans="1:24" s="28" customFormat="1" ht="15">
      <c r="A21" s="167">
        <v>16</v>
      </c>
      <c r="B21" s="277" t="s">
        <v>144</v>
      </c>
      <c r="C21" s="278" t="s">
        <v>31</v>
      </c>
      <c r="D21" s="203"/>
      <c r="E21" s="203"/>
      <c r="F21" s="518"/>
      <c r="G21" s="518"/>
      <c r="H21" s="197">
        <v>4</v>
      </c>
      <c r="I21" s="197">
        <v>5</v>
      </c>
      <c r="J21" s="519"/>
      <c r="K21" s="519"/>
      <c r="L21" s="519"/>
      <c r="M21" s="519"/>
      <c r="N21" s="197">
        <v>0</v>
      </c>
      <c r="O21" s="197">
        <v>5</v>
      </c>
      <c r="P21" s="197"/>
      <c r="Q21" s="197"/>
      <c r="R21" s="516"/>
      <c r="S21" s="516"/>
      <c r="T21" s="516"/>
      <c r="U21" s="516"/>
      <c r="V21" s="197"/>
      <c r="W21" s="39">
        <f t="shared" si="0"/>
        <v>14</v>
      </c>
      <c r="X21" s="226">
        <f t="shared" si="1"/>
        <v>14</v>
      </c>
    </row>
    <row r="22" spans="1:24" s="28" customFormat="1" ht="15">
      <c r="A22" s="167">
        <v>17</v>
      </c>
      <c r="B22" s="246" t="s">
        <v>118</v>
      </c>
      <c r="C22" s="302" t="s">
        <v>6</v>
      </c>
      <c r="D22" s="196"/>
      <c r="E22" s="196"/>
      <c r="F22" s="196">
        <v>10</v>
      </c>
      <c r="G22" s="196">
        <v>3</v>
      </c>
      <c r="H22" s="520"/>
      <c r="I22" s="520"/>
      <c r="J22" s="520"/>
      <c r="K22" s="520"/>
      <c r="L22" s="520"/>
      <c r="M22" s="520"/>
      <c r="N22" s="196"/>
      <c r="O22" s="196"/>
      <c r="P22" s="196"/>
      <c r="Q22" s="196"/>
      <c r="R22" s="514"/>
      <c r="S22" s="514"/>
      <c r="T22" s="514"/>
      <c r="U22" s="514"/>
      <c r="V22" s="196"/>
      <c r="W22" s="39">
        <f t="shared" si="0"/>
        <v>13</v>
      </c>
      <c r="X22" s="226">
        <f t="shared" si="1"/>
        <v>13</v>
      </c>
    </row>
    <row r="23" spans="1:24" s="28" customFormat="1" ht="15">
      <c r="A23" s="167">
        <v>18</v>
      </c>
      <c r="B23" s="304" t="s">
        <v>42</v>
      </c>
      <c r="C23" s="304" t="s">
        <v>32</v>
      </c>
      <c r="D23" s="196"/>
      <c r="E23" s="203">
        <v>9</v>
      </c>
      <c r="F23" s="518"/>
      <c r="G23" s="518"/>
      <c r="H23" s="518"/>
      <c r="I23" s="518"/>
      <c r="J23" s="518"/>
      <c r="K23" s="203">
        <v>2</v>
      </c>
      <c r="L23" s="518"/>
      <c r="M23" s="518"/>
      <c r="N23" s="203"/>
      <c r="O23" s="203"/>
      <c r="P23" s="203"/>
      <c r="Q23" s="203"/>
      <c r="R23" s="515"/>
      <c r="S23" s="515"/>
      <c r="T23" s="515"/>
      <c r="U23" s="515"/>
      <c r="V23" s="203"/>
      <c r="W23" s="39">
        <f t="shared" si="0"/>
        <v>11</v>
      </c>
      <c r="X23" s="226">
        <f t="shared" si="1"/>
        <v>11</v>
      </c>
    </row>
    <row r="24" spans="1:24" s="28" customFormat="1" ht="15">
      <c r="A24" s="167">
        <v>19</v>
      </c>
      <c r="B24" s="429" t="s">
        <v>232</v>
      </c>
      <c r="C24" s="114" t="s">
        <v>36</v>
      </c>
      <c r="D24" s="496"/>
      <c r="E24" s="496"/>
      <c r="F24" s="496"/>
      <c r="G24" s="496"/>
      <c r="H24" s="496"/>
      <c r="I24" s="496"/>
      <c r="J24" s="114"/>
      <c r="K24" s="114"/>
      <c r="L24" s="114"/>
      <c r="M24" s="114"/>
      <c r="N24" s="114"/>
      <c r="O24" s="167">
        <v>9</v>
      </c>
      <c r="P24" s="167"/>
      <c r="Q24" s="167">
        <v>1</v>
      </c>
      <c r="R24" s="479"/>
      <c r="S24" s="479"/>
      <c r="T24" s="479"/>
      <c r="U24" s="479"/>
      <c r="V24" s="114"/>
      <c r="W24" s="39">
        <f t="shared" si="0"/>
        <v>10</v>
      </c>
      <c r="X24" s="226">
        <f t="shared" si="1"/>
        <v>10</v>
      </c>
    </row>
    <row r="25" spans="1:24" s="98" customFormat="1" ht="15">
      <c r="A25" s="167">
        <v>20</v>
      </c>
      <c r="B25" s="483" t="s">
        <v>256</v>
      </c>
      <c r="C25" s="114" t="s">
        <v>36</v>
      </c>
      <c r="D25" s="496"/>
      <c r="E25" s="496"/>
      <c r="F25" s="496"/>
      <c r="G25" s="496"/>
      <c r="H25" s="496"/>
      <c r="I25" s="496"/>
      <c r="J25" s="114"/>
      <c r="K25" s="114"/>
      <c r="L25" s="114"/>
      <c r="M25" s="114"/>
      <c r="N25" s="114"/>
      <c r="O25" s="114"/>
      <c r="P25" s="114"/>
      <c r="Q25" s="167">
        <v>7</v>
      </c>
      <c r="R25" s="479"/>
      <c r="S25" s="479"/>
      <c r="T25" s="479"/>
      <c r="U25" s="479"/>
      <c r="V25" s="114"/>
      <c r="W25" s="39">
        <f t="shared" si="0"/>
        <v>7</v>
      </c>
      <c r="X25" s="226">
        <f t="shared" si="1"/>
        <v>7</v>
      </c>
    </row>
    <row r="26" spans="1:24" s="28" customFormat="1" ht="15">
      <c r="A26" s="167">
        <v>21</v>
      </c>
      <c r="B26" s="429" t="s">
        <v>233</v>
      </c>
      <c r="C26" s="114" t="s">
        <v>36</v>
      </c>
      <c r="D26" s="496"/>
      <c r="E26" s="496"/>
      <c r="F26" s="496"/>
      <c r="G26" s="496"/>
      <c r="H26" s="496"/>
      <c r="I26" s="496"/>
      <c r="J26" s="114"/>
      <c r="K26" s="114"/>
      <c r="L26" s="114"/>
      <c r="M26" s="114"/>
      <c r="N26" s="114"/>
      <c r="O26" s="167">
        <v>6</v>
      </c>
      <c r="P26" s="167"/>
      <c r="Q26" s="167"/>
      <c r="R26" s="479"/>
      <c r="S26" s="479"/>
      <c r="T26" s="479"/>
      <c r="U26" s="479"/>
      <c r="V26" s="114"/>
      <c r="W26" s="39">
        <f t="shared" si="0"/>
        <v>6</v>
      </c>
      <c r="X26" s="226">
        <f t="shared" si="1"/>
        <v>6</v>
      </c>
    </row>
    <row r="27" spans="1:24" s="79" customFormat="1" ht="15">
      <c r="A27" s="167">
        <v>21</v>
      </c>
      <c r="B27" s="114" t="s">
        <v>77</v>
      </c>
      <c r="C27" s="114" t="s">
        <v>148</v>
      </c>
      <c r="D27" s="496"/>
      <c r="E27" s="496"/>
      <c r="F27" s="496"/>
      <c r="G27" s="496"/>
      <c r="H27" s="496"/>
      <c r="I27" s="496"/>
      <c r="J27" s="114"/>
      <c r="K27" s="114"/>
      <c r="L27" s="167">
        <v>3</v>
      </c>
      <c r="M27" s="167">
        <v>1</v>
      </c>
      <c r="N27" s="167"/>
      <c r="O27" s="167"/>
      <c r="P27" s="167"/>
      <c r="Q27" s="167"/>
      <c r="R27" s="479"/>
      <c r="S27" s="479"/>
      <c r="T27" s="479"/>
      <c r="U27" s="479"/>
      <c r="V27" s="167"/>
      <c r="W27" s="39">
        <f t="shared" si="0"/>
        <v>4</v>
      </c>
      <c r="X27" s="226">
        <f t="shared" si="1"/>
        <v>4</v>
      </c>
    </row>
    <row r="28" spans="1:24" ht="15">
      <c r="A28" s="167">
        <v>22</v>
      </c>
      <c r="B28" s="429" t="s">
        <v>234</v>
      </c>
      <c r="C28" s="426" t="s">
        <v>31</v>
      </c>
      <c r="D28" s="496"/>
      <c r="E28" s="496"/>
      <c r="F28" s="496"/>
      <c r="G28" s="496"/>
      <c r="H28" s="496"/>
      <c r="I28" s="496"/>
      <c r="J28" s="114"/>
      <c r="K28" s="114"/>
      <c r="L28" s="114"/>
      <c r="M28" s="114"/>
      <c r="N28" s="114"/>
      <c r="O28" s="425">
        <v>1</v>
      </c>
      <c r="P28" s="425"/>
      <c r="Q28" s="425"/>
      <c r="R28" s="373"/>
      <c r="S28" s="373"/>
      <c r="T28" s="373"/>
      <c r="U28" s="373"/>
      <c r="V28" s="114"/>
      <c r="W28" s="39">
        <f t="shared" si="0"/>
        <v>1</v>
      </c>
      <c r="X28" s="226">
        <f t="shared" si="1"/>
        <v>1</v>
      </c>
    </row>
    <row r="32" spans="1:14" s="331" customFormat="1" ht="15.75">
      <c r="A32" s="113"/>
      <c r="B32" s="71" t="s">
        <v>259</v>
      </c>
      <c r="C32" s="66"/>
      <c r="L32" s="37"/>
      <c r="M32" s="105"/>
      <c r="N32" s="105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4"/>
  <sheetViews>
    <sheetView zoomScale="60" zoomScaleNormal="60" zoomScalePageLayoutView="0" workbookViewId="0" topLeftCell="A1">
      <selection activeCell="T4" sqref="T4:U4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8.7109375" style="331" customWidth="1"/>
    <col min="23" max="23" width="11.57421875" style="0" customWidth="1"/>
    <col min="24" max="24" width="11.5742187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23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214" t="s">
        <v>1</v>
      </c>
      <c r="B5" s="7" t="s">
        <v>0</v>
      </c>
      <c r="C5" s="7" t="s">
        <v>2</v>
      </c>
      <c r="D5" s="215">
        <v>40982</v>
      </c>
      <c r="E5" s="216">
        <v>40983</v>
      </c>
      <c r="F5" s="217"/>
      <c r="G5" s="217"/>
      <c r="H5" s="217"/>
      <c r="I5" s="217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s="28" customFormat="1" ht="15">
      <c r="A6" s="450">
        <v>1</v>
      </c>
      <c r="B6" s="298" t="s">
        <v>142</v>
      </c>
      <c r="C6" s="210" t="s">
        <v>32</v>
      </c>
      <c r="D6" s="275"/>
      <c r="E6" s="245"/>
      <c r="F6" s="119"/>
      <c r="G6" s="119"/>
      <c r="H6" s="276">
        <v>8</v>
      </c>
      <c r="I6" s="501"/>
      <c r="J6" s="276">
        <v>6</v>
      </c>
      <c r="K6" s="276">
        <v>7</v>
      </c>
      <c r="L6" s="501"/>
      <c r="M6" s="501"/>
      <c r="N6" s="501"/>
      <c r="O6" s="501"/>
      <c r="P6" s="276">
        <v>6</v>
      </c>
      <c r="Q6" s="501"/>
      <c r="R6" s="276">
        <v>5</v>
      </c>
      <c r="S6" s="276">
        <v>5</v>
      </c>
      <c r="T6" s="276"/>
      <c r="U6" s="276"/>
      <c r="V6" s="276"/>
      <c r="W6" s="87">
        <f aca="true" t="shared" si="0" ref="W6:W11">SUM(D6:V6)</f>
        <v>37</v>
      </c>
      <c r="X6" s="76"/>
    </row>
    <row r="7" spans="1:24" s="28" customFormat="1" ht="15">
      <c r="A7" s="218">
        <v>2</v>
      </c>
      <c r="B7" s="246" t="s">
        <v>72</v>
      </c>
      <c r="C7" s="244" t="s">
        <v>31</v>
      </c>
      <c r="D7" s="247"/>
      <c r="E7" s="128"/>
      <c r="F7" s="88">
        <v>7</v>
      </c>
      <c r="G7" s="88">
        <v>4</v>
      </c>
      <c r="H7" s="88">
        <v>5</v>
      </c>
      <c r="I7" s="88">
        <v>6</v>
      </c>
      <c r="J7" s="88">
        <v>4</v>
      </c>
      <c r="K7" s="88">
        <v>1</v>
      </c>
      <c r="L7" s="505"/>
      <c r="M7" s="505"/>
      <c r="N7" s="276">
        <v>0</v>
      </c>
      <c r="O7" s="505"/>
      <c r="P7" s="505"/>
      <c r="Q7" s="505"/>
      <c r="R7" s="505"/>
      <c r="S7" s="505"/>
      <c r="T7" s="450"/>
      <c r="U7" s="450"/>
      <c r="V7" s="88"/>
      <c r="W7" s="87">
        <f t="shared" si="0"/>
        <v>27</v>
      </c>
      <c r="X7" s="76"/>
    </row>
    <row r="8" spans="1:24" s="28" customFormat="1" ht="15">
      <c r="A8" s="450">
        <v>3</v>
      </c>
      <c r="B8" s="209" t="s">
        <v>45</v>
      </c>
      <c r="C8" s="210" t="s">
        <v>32</v>
      </c>
      <c r="D8" s="198">
        <v>7</v>
      </c>
      <c r="E8" s="170">
        <v>1</v>
      </c>
      <c r="F8" s="120">
        <v>1</v>
      </c>
      <c r="G8" s="120">
        <v>7</v>
      </c>
      <c r="H8" s="120"/>
      <c r="I8" s="120"/>
      <c r="J8" s="120"/>
      <c r="K8" s="120"/>
      <c r="L8" s="504"/>
      <c r="M8" s="504"/>
      <c r="N8" s="504"/>
      <c r="O8" s="504"/>
      <c r="P8" s="120">
        <v>1</v>
      </c>
      <c r="Q8" s="120">
        <v>5</v>
      </c>
      <c r="R8" s="504"/>
      <c r="S8" s="504"/>
      <c r="T8" s="120"/>
      <c r="U8" s="120"/>
      <c r="V8" s="120"/>
      <c r="W8" s="87">
        <f t="shared" si="0"/>
        <v>22</v>
      </c>
      <c r="X8" s="179"/>
    </row>
    <row r="9" spans="1:24" s="28" customFormat="1" ht="15">
      <c r="A9" s="161">
        <v>4</v>
      </c>
      <c r="B9" s="209" t="s">
        <v>44</v>
      </c>
      <c r="C9" s="210" t="s">
        <v>32</v>
      </c>
      <c r="D9" s="198">
        <v>0</v>
      </c>
      <c r="E9" s="118">
        <v>6</v>
      </c>
      <c r="F9" s="101"/>
      <c r="G9" s="101"/>
      <c r="H9" s="101"/>
      <c r="I9" s="101"/>
      <c r="J9" s="101">
        <v>2</v>
      </c>
      <c r="K9" s="101"/>
      <c r="L9" s="101"/>
      <c r="M9" s="101"/>
      <c r="N9" s="504"/>
      <c r="O9" s="504"/>
      <c r="P9" s="504"/>
      <c r="Q9" s="504"/>
      <c r="R9" s="504"/>
      <c r="S9" s="504"/>
      <c r="T9" s="120"/>
      <c r="U9" s="120"/>
      <c r="V9" s="101">
        <v>9</v>
      </c>
      <c r="W9" s="87">
        <f t="shared" si="0"/>
        <v>17</v>
      </c>
      <c r="X9" s="76"/>
    </row>
    <row r="10" spans="1:24" s="28" customFormat="1" ht="15">
      <c r="A10" s="450">
        <v>5</v>
      </c>
      <c r="B10" s="295" t="s">
        <v>56</v>
      </c>
      <c r="C10" s="210" t="s">
        <v>32</v>
      </c>
      <c r="D10" s="300"/>
      <c r="E10" s="170"/>
      <c r="F10" s="120"/>
      <c r="G10" s="120"/>
      <c r="H10" s="276"/>
      <c r="I10" s="276"/>
      <c r="J10" s="276">
        <v>9</v>
      </c>
      <c r="K10" s="276">
        <v>4</v>
      </c>
      <c r="L10" s="276"/>
      <c r="M10" s="276"/>
      <c r="N10" s="501">
        <v>0</v>
      </c>
      <c r="O10" s="501">
        <v>0</v>
      </c>
      <c r="P10" s="501"/>
      <c r="Q10" s="501"/>
      <c r="R10" s="501"/>
      <c r="S10" s="501"/>
      <c r="T10" s="276"/>
      <c r="U10" s="276"/>
      <c r="V10" s="276"/>
      <c r="W10" s="87">
        <f t="shared" si="0"/>
        <v>13</v>
      </c>
      <c r="X10" s="76"/>
    </row>
    <row r="11" spans="1:24" s="28" customFormat="1" ht="15">
      <c r="A11" s="450">
        <v>6</v>
      </c>
      <c r="B11" s="209" t="s">
        <v>81</v>
      </c>
      <c r="C11" s="210" t="s">
        <v>30</v>
      </c>
      <c r="D11" s="198">
        <v>4</v>
      </c>
      <c r="E11" s="118"/>
      <c r="F11" s="101"/>
      <c r="G11" s="101"/>
      <c r="H11" s="101">
        <v>3</v>
      </c>
      <c r="I11" s="101"/>
      <c r="J11" s="101"/>
      <c r="K11" s="101"/>
      <c r="L11" s="101"/>
      <c r="M11" s="101"/>
      <c r="N11" s="504"/>
      <c r="O11" s="504"/>
      <c r="P11" s="504"/>
      <c r="Q11" s="504"/>
      <c r="R11" s="504"/>
      <c r="S11" s="504"/>
      <c r="T11" s="120"/>
      <c r="U11" s="120"/>
      <c r="V11" s="101"/>
      <c r="W11" s="87">
        <f t="shared" si="0"/>
        <v>7</v>
      </c>
      <c r="X11" s="76"/>
    </row>
    <row r="12" spans="1:24" s="84" customFormat="1" ht="15">
      <c r="A12" s="29"/>
      <c r="B12" s="23"/>
      <c r="C12" s="414"/>
      <c r="D12" s="119"/>
      <c r="E12" s="245"/>
      <c r="F12" s="119"/>
      <c r="G12" s="119"/>
      <c r="H12" s="119"/>
      <c r="I12" s="119"/>
      <c r="J12" s="26"/>
      <c r="K12" s="26"/>
      <c r="L12" s="26"/>
      <c r="M12" s="26"/>
      <c r="N12" s="497"/>
      <c r="O12" s="497"/>
      <c r="P12" s="497"/>
      <c r="Q12" s="497"/>
      <c r="R12" s="497"/>
      <c r="S12" s="497"/>
      <c r="T12" s="26"/>
      <c r="U12" s="26"/>
      <c r="V12" s="26"/>
      <c r="W12" s="24"/>
      <c r="X12" s="24"/>
    </row>
    <row r="13" spans="1:14" s="331" customFormat="1" ht="15.75">
      <c r="A13" s="113"/>
      <c r="B13" s="71" t="s">
        <v>259</v>
      </c>
      <c r="C13" s="66"/>
      <c r="L13" s="37"/>
      <c r="M13" s="105"/>
      <c r="N13" s="105"/>
    </row>
    <row r="14" spans="2:23" s="79" customFormat="1" ht="15.75">
      <c r="B14" s="71"/>
      <c r="C14" s="59"/>
      <c r="H14" s="186"/>
      <c r="I14" s="186"/>
      <c r="J14" s="296"/>
      <c r="K14" s="296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1"/>
  <sheetViews>
    <sheetView zoomScale="60" zoomScaleNormal="60" zoomScalePageLayoutView="0" workbookViewId="0" topLeftCell="A1">
      <selection activeCell="T4" sqref="T4:U4"/>
    </sheetView>
  </sheetViews>
  <sheetFormatPr defaultColWidth="9.140625" defaultRowHeight="15"/>
  <cols>
    <col min="1" max="1" width="6.7109375" style="0" customWidth="1"/>
    <col min="2" max="2" width="43.421875" style="0" customWidth="1"/>
    <col min="3" max="3" width="16.7109375" style="0" customWidth="1"/>
    <col min="4" max="7" width="8.7109375" style="0" customWidth="1"/>
    <col min="8" max="9" width="8.7109375" style="186" customWidth="1"/>
    <col min="10" max="11" width="8.7109375" style="296" customWidth="1"/>
    <col min="12" max="21" width="8.7109375" style="331" customWidth="1"/>
    <col min="22" max="22" width="17.00390625" style="0" bestFit="1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ht="15">
      <c r="A6" s="161">
        <v>1</v>
      </c>
      <c r="B6" s="406" t="s">
        <v>80</v>
      </c>
      <c r="C6" s="408" t="s">
        <v>73</v>
      </c>
      <c r="D6" s="510"/>
      <c r="E6" s="510"/>
      <c r="F6" s="510"/>
      <c r="G6" s="510"/>
      <c r="H6" s="510"/>
      <c r="I6" s="51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61">
        <v>12</v>
      </c>
      <c r="W6" s="39">
        <f>SUM(D6:V6)</f>
        <v>12</v>
      </c>
      <c r="X6" s="76">
        <f>SUM(D6:V6)</f>
        <v>12</v>
      </c>
    </row>
    <row r="7" spans="1:24" ht="15">
      <c r="A7" s="110">
        <v>2</v>
      </c>
      <c r="B7" s="407" t="s">
        <v>41</v>
      </c>
      <c r="C7" s="410" t="s">
        <v>225</v>
      </c>
      <c r="D7" s="496"/>
      <c r="E7" s="496"/>
      <c r="F7" s="496"/>
      <c r="G7" s="496"/>
      <c r="H7" s="496"/>
      <c r="I7" s="496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67">
        <v>9</v>
      </c>
      <c r="W7" s="39">
        <f>SUM(D7:V7)</f>
        <v>9</v>
      </c>
      <c r="X7" s="76">
        <f>SUM(D7:V7)</f>
        <v>9</v>
      </c>
    </row>
    <row r="8" spans="1:24" ht="15">
      <c r="A8" s="161">
        <v>3</v>
      </c>
      <c r="B8" s="274" t="s">
        <v>141</v>
      </c>
      <c r="C8" s="409" t="s">
        <v>57</v>
      </c>
      <c r="D8" s="510"/>
      <c r="E8" s="510"/>
      <c r="F8" s="510"/>
      <c r="G8" s="510"/>
      <c r="H8" s="161">
        <v>5</v>
      </c>
      <c r="I8" s="493"/>
      <c r="J8" s="493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  <c r="W8" s="39">
        <f>SUM(D8:V8)</f>
        <v>5</v>
      </c>
      <c r="X8" s="76">
        <f>SUM(D8:V8)</f>
        <v>5</v>
      </c>
    </row>
    <row r="9" spans="1:24" ht="15">
      <c r="A9" s="114"/>
      <c r="B9" s="274"/>
      <c r="C9" s="274"/>
      <c r="D9" s="510"/>
      <c r="E9" s="510"/>
      <c r="F9" s="510"/>
      <c r="G9" s="510"/>
      <c r="H9" s="510"/>
      <c r="I9" s="5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75"/>
    </row>
    <row r="10" spans="1:14" s="331" customFormat="1" ht="15.75">
      <c r="A10" s="113"/>
      <c r="B10" s="71" t="s">
        <v>259</v>
      </c>
      <c r="C10" s="66"/>
      <c r="L10" s="37"/>
      <c r="M10" s="105"/>
      <c r="N10" s="105"/>
    </row>
    <row r="11" spans="2:22" s="79" customFormat="1" ht="15.75">
      <c r="B11" s="71"/>
      <c r="C11" s="59"/>
      <c r="H11" s="186"/>
      <c r="I11" s="186"/>
      <c r="J11" s="296"/>
      <c r="K11" s="296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2"/>
  <sheetViews>
    <sheetView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6.7109375" style="0" customWidth="1"/>
    <col min="4" max="7" width="8.7109375" style="0" customWidth="1"/>
    <col min="8" max="11" width="8.7109375" style="186" customWidth="1"/>
    <col min="12" max="21" width="8.7109375" style="331" customWidth="1"/>
    <col min="22" max="22" width="13.140625" style="0" customWidth="1"/>
    <col min="23" max="23" width="8.7109375" style="0" customWidth="1"/>
    <col min="24" max="24" width="11.7109375" style="0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27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>
        <v>42104</v>
      </c>
      <c r="G5" s="9">
        <v>42105</v>
      </c>
      <c r="H5" s="9"/>
      <c r="I5" s="9"/>
      <c r="J5" s="9">
        <v>42181</v>
      </c>
      <c r="K5" s="9">
        <v>42183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8" t="s">
        <v>4</v>
      </c>
      <c r="X5" s="74" t="s">
        <v>5</v>
      </c>
    </row>
    <row r="6" spans="1:24" s="28" customFormat="1" ht="15">
      <c r="A6" s="297">
        <v>1</v>
      </c>
      <c r="B6" s="209" t="s">
        <v>43</v>
      </c>
      <c r="C6" s="210" t="s">
        <v>32</v>
      </c>
      <c r="D6" s="293">
        <v>8</v>
      </c>
      <c r="E6" s="604">
        <v>8</v>
      </c>
      <c r="F6" s="430">
        <v>8</v>
      </c>
      <c r="G6" s="89">
        <v>9</v>
      </c>
      <c r="H6" s="89">
        <v>12</v>
      </c>
      <c r="I6" s="89">
        <v>8</v>
      </c>
      <c r="J6" s="89">
        <v>10</v>
      </c>
      <c r="K6" s="89">
        <v>9</v>
      </c>
      <c r="L6" s="498">
        <v>6</v>
      </c>
      <c r="M6" s="498">
        <v>6</v>
      </c>
      <c r="N6" s="498"/>
      <c r="O6" s="498"/>
      <c r="P6" s="89">
        <v>8</v>
      </c>
      <c r="Q6" s="498">
        <v>7</v>
      </c>
      <c r="R6" s="89">
        <v>9</v>
      </c>
      <c r="S6" s="498">
        <v>4</v>
      </c>
      <c r="T6" s="430">
        <v>22</v>
      </c>
      <c r="U6" s="430">
        <v>16</v>
      </c>
      <c r="V6" s="297"/>
      <c r="W6" s="482">
        <f aca="true" t="shared" si="0" ref="W6:W20">SUM(D6:V6)</f>
        <v>150</v>
      </c>
      <c r="X6" s="481">
        <f>SUM(D6:V6)-4-6-6-7</f>
        <v>127</v>
      </c>
    </row>
    <row r="7" spans="1:24" s="28" customFormat="1" ht="15">
      <c r="A7" s="442">
        <v>2</v>
      </c>
      <c r="B7" s="222" t="s">
        <v>64</v>
      </c>
      <c r="C7" s="210" t="s">
        <v>32</v>
      </c>
      <c r="D7" s="293">
        <v>5</v>
      </c>
      <c r="E7" s="604">
        <v>4</v>
      </c>
      <c r="F7" s="89">
        <v>11</v>
      </c>
      <c r="G7" s="498">
        <v>2</v>
      </c>
      <c r="H7" s="89">
        <v>5</v>
      </c>
      <c r="I7" s="89">
        <v>11</v>
      </c>
      <c r="J7" s="89">
        <v>13</v>
      </c>
      <c r="K7" s="89">
        <v>12</v>
      </c>
      <c r="L7" s="498">
        <v>4</v>
      </c>
      <c r="M7" s="498"/>
      <c r="N7" s="498"/>
      <c r="O7" s="498"/>
      <c r="P7" s="89">
        <v>10</v>
      </c>
      <c r="Q7" s="430">
        <v>5</v>
      </c>
      <c r="R7" s="89">
        <v>6</v>
      </c>
      <c r="S7" s="89">
        <v>9</v>
      </c>
      <c r="T7" s="498">
        <v>4</v>
      </c>
      <c r="U7" s="430">
        <v>22</v>
      </c>
      <c r="V7" s="297">
        <v>5</v>
      </c>
      <c r="W7" s="482">
        <f t="shared" si="0"/>
        <v>128</v>
      </c>
      <c r="X7" s="481">
        <f>SUM(D7:V7)-4-4-2</f>
        <v>118</v>
      </c>
    </row>
    <row r="8" spans="1:24" s="28" customFormat="1" ht="15">
      <c r="A8" s="297">
        <v>3</v>
      </c>
      <c r="B8" s="209" t="s">
        <v>40</v>
      </c>
      <c r="C8" s="210" t="s">
        <v>50</v>
      </c>
      <c r="D8" s="293">
        <v>2</v>
      </c>
      <c r="E8" s="500"/>
      <c r="F8" s="89">
        <v>2</v>
      </c>
      <c r="G8" s="89">
        <v>4</v>
      </c>
      <c r="H8" s="89">
        <v>9</v>
      </c>
      <c r="I8" s="89">
        <v>4</v>
      </c>
      <c r="J8" s="89">
        <v>5</v>
      </c>
      <c r="K8" s="89">
        <v>1</v>
      </c>
      <c r="L8" s="498"/>
      <c r="M8" s="498"/>
      <c r="N8" s="498"/>
      <c r="O8" s="498"/>
      <c r="P8" s="89">
        <v>5</v>
      </c>
      <c r="Q8" s="89">
        <v>10</v>
      </c>
      <c r="R8" s="498"/>
      <c r="S8" s="89"/>
      <c r="T8" s="430">
        <v>16</v>
      </c>
      <c r="U8" s="430">
        <v>8</v>
      </c>
      <c r="V8" s="297">
        <v>5</v>
      </c>
      <c r="W8" s="482">
        <f t="shared" si="0"/>
        <v>71</v>
      </c>
      <c r="X8" s="481">
        <f aca="true" t="shared" si="1" ref="X8:X20">SUM(D8:V8)</f>
        <v>71</v>
      </c>
    </row>
    <row r="9" spans="1:24" s="28" customFormat="1" ht="15">
      <c r="A9" s="297">
        <v>4</v>
      </c>
      <c r="B9" s="209" t="s">
        <v>41</v>
      </c>
      <c r="C9" s="210" t="s">
        <v>59</v>
      </c>
      <c r="D9" s="293">
        <v>13</v>
      </c>
      <c r="E9" s="207">
        <v>13</v>
      </c>
      <c r="F9" s="89"/>
      <c r="G9" s="89"/>
      <c r="H9" s="89">
        <v>7</v>
      </c>
      <c r="I9" s="89">
        <v>2</v>
      </c>
      <c r="J9" s="89"/>
      <c r="K9" s="89"/>
      <c r="L9" s="89"/>
      <c r="M9" s="89"/>
      <c r="N9" s="498"/>
      <c r="O9" s="498"/>
      <c r="P9" s="498"/>
      <c r="Q9" s="498"/>
      <c r="R9" s="498"/>
      <c r="S9" s="498"/>
      <c r="T9" s="430"/>
      <c r="U9" s="430"/>
      <c r="V9" s="89"/>
      <c r="W9" s="482">
        <f t="shared" si="0"/>
        <v>35</v>
      </c>
      <c r="X9" s="481">
        <f t="shared" si="1"/>
        <v>35</v>
      </c>
    </row>
    <row r="10" spans="1:24" s="28" customFormat="1" ht="15">
      <c r="A10" s="442">
        <v>5</v>
      </c>
      <c r="B10" s="428" t="s">
        <v>181</v>
      </c>
      <c r="C10" s="210" t="s">
        <v>50</v>
      </c>
      <c r="D10" s="136"/>
      <c r="E10" s="133"/>
      <c r="F10" s="26"/>
      <c r="G10" s="26"/>
      <c r="H10" s="26"/>
      <c r="I10" s="26"/>
      <c r="J10" s="89">
        <v>8</v>
      </c>
      <c r="K10" s="297">
        <v>3</v>
      </c>
      <c r="L10" s="499"/>
      <c r="M10" s="499"/>
      <c r="N10" s="499"/>
      <c r="O10" s="499"/>
      <c r="P10" s="499"/>
      <c r="Q10" s="499"/>
      <c r="R10" s="297"/>
      <c r="S10" s="297"/>
      <c r="T10" s="442">
        <v>6</v>
      </c>
      <c r="U10" s="442">
        <v>12</v>
      </c>
      <c r="V10" s="26"/>
      <c r="W10" s="482">
        <f t="shared" si="0"/>
        <v>29</v>
      </c>
      <c r="X10" s="481">
        <f t="shared" si="1"/>
        <v>29</v>
      </c>
    </row>
    <row r="11" spans="1:24" s="28" customFormat="1" ht="15">
      <c r="A11" s="297">
        <v>6</v>
      </c>
      <c r="B11" s="209" t="s">
        <v>45</v>
      </c>
      <c r="C11" s="210" t="s">
        <v>32</v>
      </c>
      <c r="D11" s="293">
        <v>4</v>
      </c>
      <c r="E11" s="207">
        <v>5</v>
      </c>
      <c r="F11" s="89"/>
      <c r="G11" s="89"/>
      <c r="H11" s="89"/>
      <c r="I11" s="89"/>
      <c r="J11" s="89"/>
      <c r="K11" s="89"/>
      <c r="L11" s="498"/>
      <c r="M11" s="498"/>
      <c r="N11" s="89">
        <v>6</v>
      </c>
      <c r="O11" s="89">
        <v>6</v>
      </c>
      <c r="P11" s="498"/>
      <c r="Q11" s="498"/>
      <c r="R11" s="498"/>
      <c r="S11" s="498"/>
      <c r="T11" s="430"/>
      <c r="U11" s="430"/>
      <c r="V11" s="26"/>
      <c r="W11" s="482">
        <f t="shared" si="0"/>
        <v>21</v>
      </c>
      <c r="X11" s="481">
        <f t="shared" si="1"/>
        <v>21</v>
      </c>
    </row>
    <row r="12" spans="1:24" s="28" customFormat="1" ht="15">
      <c r="A12" s="297">
        <v>7</v>
      </c>
      <c r="B12" s="254" t="s">
        <v>116</v>
      </c>
      <c r="C12" s="244" t="s">
        <v>6</v>
      </c>
      <c r="D12" s="293"/>
      <c r="E12" s="133"/>
      <c r="F12" s="89">
        <v>4</v>
      </c>
      <c r="G12" s="26"/>
      <c r="H12" s="70">
        <v>4</v>
      </c>
      <c r="I12" s="26"/>
      <c r="J12" s="89">
        <v>4</v>
      </c>
      <c r="K12" s="497"/>
      <c r="L12" s="497"/>
      <c r="M12" s="497"/>
      <c r="N12" s="497"/>
      <c r="O12" s="497"/>
      <c r="P12" s="89">
        <v>4</v>
      </c>
      <c r="Q12" s="497"/>
      <c r="R12" s="89">
        <v>2</v>
      </c>
      <c r="S12" s="89">
        <v>2</v>
      </c>
      <c r="T12" s="430"/>
      <c r="U12" s="430"/>
      <c r="V12" s="26"/>
      <c r="W12" s="482">
        <f t="shared" si="0"/>
        <v>20</v>
      </c>
      <c r="X12" s="481">
        <f t="shared" si="1"/>
        <v>20</v>
      </c>
    </row>
    <row r="13" spans="1:24" s="28" customFormat="1" ht="15">
      <c r="A13" s="297">
        <v>8</v>
      </c>
      <c r="B13" s="209" t="s">
        <v>63</v>
      </c>
      <c r="C13" s="210" t="s">
        <v>59</v>
      </c>
      <c r="D13" s="293">
        <v>10</v>
      </c>
      <c r="E13" s="207">
        <v>6</v>
      </c>
      <c r="F13" s="89"/>
      <c r="G13" s="89"/>
      <c r="H13" s="89"/>
      <c r="I13" s="89"/>
      <c r="J13" s="89"/>
      <c r="K13" s="89"/>
      <c r="L13" s="498"/>
      <c r="M13" s="498"/>
      <c r="N13" s="498"/>
      <c r="O13" s="498"/>
      <c r="P13" s="498"/>
      <c r="Q13" s="498"/>
      <c r="R13" s="89"/>
      <c r="S13" s="89"/>
      <c r="T13" s="430"/>
      <c r="U13" s="430"/>
      <c r="V13" s="89"/>
      <c r="W13" s="482">
        <f t="shared" si="0"/>
        <v>16</v>
      </c>
      <c r="X13" s="481">
        <f t="shared" si="1"/>
        <v>16</v>
      </c>
    </row>
    <row r="14" spans="1:24" s="28" customFormat="1" ht="15">
      <c r="A14" s="297">
        <v>9</v>
      </c>
      <c r="B14" s="424" t="s">
        <v>210</v>
      </c>
      <c r="C14" s="210" t="s">
        <v>148</v>
      </c>
      <c r="D14" s="293"/>
      <c r="E14" s="207"/>
      <c r="F14" s="89"/>
      <c r="G14" s="89"/>
      <c r="H14" s="89"/>
      <c r="I14" s="89"/>
      <c r="J14" s="89"/>
      <c r="K14" s="89"/>
      <c r="L14" s="89">
        <v>9</v>
      </c>
      <c r="M14" s="89">
        <v>1</v>
      </c>
      <c r="N14" s="498"/>
      <c r="O14" s="498"/>
      <c r="P14" s="498"/>
      <c r="Q14" s="498"/>
      <c r="R14" s="498"/>
      <c r="S14" s="498"/>
      <c r="T14" s="430"/>
      <c r="U14" s="430"/>
      <c r="V14" s="26"/>
      <c r="W14" s="482">
        <f t="shared" si="0"/>
        <v>10</v>
      </c>
      <c r="X14" s="481">
        <f t="shared" si="1"/>
        <v>10</v>
      </c>
    </row>
    <row r="15" spans="1:24" s="28" customFormat="1" ht="15">
      <c r="A15" s="297">
        <v>10</v>
      </c>
      <c r="B15" s="209" t="s">
        <v>65</v>
      </c>
      <c r="C15" s="210" t="s">
        <v>32</v>
      </c>
      <c r="D15" s="294">
        <v>3</v>
      </c>
      <c r="E15" s="207"/>
      <c r="F15" s="89"/>
      <c r="G15" s="89"/>
      <c r="H15" s="89"/>
      <c r="I15" s="89"/>
      <c r="J15" s="89"/>
      <c r="K15" s="89"/>
      <c r="L15" s="89"/>
      <c r="M15" s="498"/>
      <c r="N15" s="498"/>
      <c r="O15" s="498"/>
      <c r="P15" s="89">
        <v>6</v>
      </c>
      <c r="Q15" s="498"/>
      <c r="R15" s="498"/>
      <c r="S15" s="498"/>
      <c r="T15" s="430"/>
      <c r="U15" s="430"/>
      <c r="V15" s="26"/>
      <c r="W15" s="482">
        <f t="shared" si="0"/>
        <v>9</v>
      </c>
      <c r="X15" s="481">
        <f t="shared" si="1"/>
        <v>9</v>
      </c>
    </row>
    <row r="16" spans="1:24" s="28" customFormat="1" ht="15">
      <c r="A16" s="297">
        <v>11</v>
      </c>
      <c r="B16" s="209" t="s">
        <v>56</v>
      </c>
      <c r="C16" s="210" t="s">
        <v>32</v>
      </c>
      <c r="D16" s="294">
        <v>6</v>
      </c>
      <c r="E16" s="207">
        <v>2</v>
      </c>
      <c r="F16" s="89"/>
      <c r="G16" s="89"/>
      <c r="H16" s="89"/>
      <c r="I16" s="89"/>
      <c r="J16" s="89"/>
      <c r="K16" s="89"/>
      <c r="L16" s="89"/>
      <c r="M16" s="498"/>
      <c r="N16" s="498"/>
      <c r="O16" s="498"/>
      <c r="P16" s="498"/>
      <c r="Q16" s="498"/>
      <c r="R16" s="498"/>
      <c r="S16" s="498"/>
      <c r="T16" s="430"/>
      <c r="U16" s="430"/>
      <c r="V16" s="297"/>
      <c r="W16" s="482">
        <f t="shared" si="0"/>
        <v>8</v>
      </c>
      <c r="X16" s="481">
        <f t="shared" si="1"/>
        <v>8</v>
      </c>
    </row>
    <row r="17" spans="1:24" s="28" customFormat="1" ht="15">
      <c r="A17" s="297">
        <v>12</v>
      </c>
      <c r="B17" s="298" t="s">
        <v>140</v>
      </c>
      <c r="C17" s="210" t="s">
        <v>32</v>
      </c>
      <c r="D17" s="89"/>
      <c r="E17" s="207"/>
      <c r="F17" s="89"/>
      <c r="G17" s="89"/>
      <c r="H17" s="89"/>
      <c r="I17" s="89">
        <v>6</v>
      </c>
      <c r="J17" s="89"/>
      <c r="K17" s="89"/>
      <c r="L17" s="89"/>
      <c r="M17" s="498"/>
      <c r="N17" s="498"/>
      <c r="O17" s="498"/>
      <c r="P17" s="498"/>
      <c r="Q17" s="498"/>
      <c r="R17" s="498"/>
      <c r="S17" s="498"/>
      <c r="T17" s="430"/>
      <c r="U17" s="430"/>
      <c r="V17" s="442"/>
      <c r="W17" s="482">
        <f t="shared" si="0"/>
        <v>6</v>
      </c>
      <c r="X17" s="481">
        <f t="shared" si="1"/>
        <v>6</v>
      </c>
    </row>
    <row r="18" spans="1:24" s="28" customFormat="1" ht="15">
      <c r="A18" s="121">
        <v>13</v>
      </c>
      <c r="B18" s="254" t="s">
        <v>88</v>
      </c>
      <c r="C18" s="613" t="s">
        <v>115</v>
      </c>
      <c r="D18" s="26"/>
      <c r="E18" s="133"/>
      <c r="F18" s="89">
        <v>4</v>
      </c>
      <c r="G18" s="26"/>
      <c r="H18" s="26"/>
      <c r="I18" s="26"/>
      <c r="J18" s="26"/>
      <c r="K18" s="26"/>
      <c r="L18" s="89">
        <v>1</v>
      </c>
      <c r="M18" s="497"/>
      <c r="N18" s="497"/>
      <c r="O18" s="497"/>
      <c r="P18" s="497"/>
      <c r="Q18" s="497"/>
      <c r="R18" s="497"/>
      <c r="S18" s="497"/>
      <c r="T18" s="26"/>
      <c r="U18" s="26"/>
      <c r="V18" s="26"/>
      <c r="W18" s="482">
        <f t="shared" si="0"/>
        <v>5</v>
      </c>
      <c r="X18" s="481">
        <f t="shared" si="1"/>
        <v>5</v>
      </c>
    </row>
    <row r="19" spans="1:24" s="84" customFormat="1" ht="15">
      <c r="A19" s="121">
        <v>14</v>
      </c>
      <c r="B19" s="428" t="s">
        <v>229</v>
      </c>
      <c r="C19" s="209" t="s">
        <v>32</v>
      </c>
      <c r="D19" s="114"/>
      <c r="E19" s="114"/>
      <c r="F19" s="114"/>
      <c r="G19" s="114"/>
      <c r="H19" s="496"/>
      <c r="I19" s="496"/>
      <c r="J19" s="496"/>
      <c r="K19" s="496"/>
      <c r="L19" s="496"/>
      <c r="M19" s="496"/>
      <c r="N19" s="167">
        <v>1</v>
      </c>
      <c r="O19" s="167">
        <v>1</v>
      </c>
      <c r="P19" s="167"/>
      <c r="Q19" s="167"/>
      <c r="R19" s="167"/>
      <c r="S19" s="167"/>
      <c r="T19" s="202"/>
      <c r="U19" s="202"/>
      <c r="V19" s="114"/>
      <c r="W19" s="482">
        <f t="shared" si="0"/>
        <v>2</v>
      </c>
      <c r="X19" s="481">
        <f t="shared" si="1"/>
        <v>2</v>
      </c>
    </row>
    <row r="20" spans="1:24" s="28" customFormat="1" ht="15">
      <c r="A20" s="167">
        <v>15</v>
      </c>
      <c r="B20" s="327" t="s">
        <v>55</v>
      </c>
      <c r="C20" s="11"/>
      <c r="D20" s="114"/>
      <c r="E20" s="114"/>
      <c r="F20" s="114"/>
      <c r="G20" s="114"/>
      <c r="H20" s="114"/>
      <c r="I20" s="114"/>
      <c r="J20" s="496"/>
      <c r="K20" s="496"/>
      <c r="L20" s="496"/>
      <c r="M20" s="496"/>
      <c r="N20" s="496"/>
      <c r="O20" s="496"/>
      <c r="P20" s="114"/>
      <c r="Q20" s="167">
        <v>2</v>
      </c>
      <c r="R20" s="167"/>
      <c r="S20" s="167"/>
      <c r="T20" s="202"/>
      <c r="U20" s="202"/>
      <c r="V20" s="114"/>
      <c r="W20" s="482">
        <f t="shared" si="0"/>
        <v>2</v>
      </c>
      <c r="X20" s="481">
        <f t="shared" si="1"/>
        <v>2</v>
      </c>
    </row>
    <row r="22" spans="1:14" s="331" customFormat="1" ht="15.75">
      <c r="A22" s="113"/>
      <c r="B22" s="71" t="s">
        <v>259</v>
      </c>
      <c r="C22" s="66"/>
      <c r="L22" s="37"/>
      <c r="M22" s="105"/>
      <c r="N22" s="105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20"/>
  <sheetViews>
    <sheetView zoomScale="60" zoomScaleNormal="60" zoomScalePageLayoutView="0" workbookViewId="0" topLeftCell="A1">
      <selection activeCell="U7" sqref="U7"/>
    </sheetView>
  </sheetViews>
  <sheetFormatPr defaultColWidth="9.140625" defaultRowHeight="15"/>
  <cols>
    <col min="1" max="1" width="6.7109375" style="0" customWidth="1"/>
    <col min="2" max="2" width="52.8515625" style="0" customWidth="1"/>
    <col min="3" max="3" width="16.7109375" style="0" customWidth="1"/>
    <col min="4" max="7" width="8.7109375" style="0" customWidth="1"/>
    <col min="8" max="11" width="8.7109375" style="186" customWidth="1"/>
    <col min="12" max="21" width="8.7109375" style="331" customWidth="1"/>
    <col min="22" max="22" width="9.00390625" style="107" customWidth="1"/>
    <col min="23" max="23" width="8.57421875" style="0" customWidth="1"/>
    <col min="24" max="24" width="11.28125" style="0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26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288" t="s">
        <v>1</v>
      </c>
      <c r="B5" s="289" t="s">
        <v>0</v>
      </c>
      <c r="C5" s="290" t="s">
        <v>2</v>
      </c>
      <c r="D5" s="100">
        <v>40982</v>
      </c>
      <c r="E5" s="228">
        <v>40983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291" t="s">
        <v>4</v>
      </c>
      <c r="X5" s="292" t="s">
        <v>5</v>
      </c>
    </row>
    <row r="6" spans="1:24" s="28" customFormat="1" ht="15">
      <c r="A6" s="166">
        <v>1</v>
      </c>
      <c r="B6" s="488" t="s">
        <v>184</v>
      </c>
      <c r="C6" s="489" t="s">
        <v>32</v>
      </c>
      <c r="D6" s="382"/>
      <c r="E6" s="383"/>
      <c r="F6" s="382"/>
      <c r="G6" s="382"/>
      <c r="H6" s="495"/>
      <c r="I6" s="495"/>
      <c r="J6" s="382"/>
      <c r="K6" s="384">
        <v>7</v>
      </c>
      <c r="L6" s="494"/>
      <c r="M6" s="494"/>
      <c r="N6" s="494"/>
      <c r="O6" s="494"/>
      <c r="P6" s="384">
        <v>5</v>
      </c>
      <c r="Q6" s="384">
        <v>5</v>
      </c>
      <c r="R6" s="384">
        <v>1</v>
      </c>
      <c r="S6" s="384">
        <v>7</v>
      </c>
      <c r="T6" s="384">
        <v>10</v>
      </c>
      <c r="U6" s="384">
        <v>10</v>
      </c>
      <c r="V6" s="382"/>
      <c r="W6" s="412">
        <f>SUM(D6:V6)</f>
        <v>45</v>
      </c>
      <c r="X6" s="385">
        <f>SUM(D6:V6)</f>
        <v>45</v>
      </c>
    </row>
    <row r="7" spans="1:24" s="28" customFormat="1" ht="15">
      <c r="A7" s="167">
        <v>2</v>
      </c>
      <c r="B7" s="381" t="s">
        <v>183</v>
      </c>
      <c r="C7" s="411" t="s">
        <v>115</v>
      </c>
      <c r="D7" s="382"/>
      <c r="E7" s="383"/>
      <c r="F7" s="382"/>
      <c r="G7" s="382"/>
      <c r="H7" s="382"/>
      <c r="I7" s="382"/>
      <c r="J7" s="384">
        <v>1</v>
      </c>
      <c r="K7" s="384">
        <v>1</v>
      </c>
      <c r="L7" s="494"/>
      <c r="M7" s="494"/>
      <c r="N7" s="494"/>
      <c r="O7" s="494"/>
      <c r="P7" s="494"/>
      <c r="Q7" s="494"/>
      <c r="R7" s="384">
        <v>6</v>
      </c>
      <c r="S7" s="384">
        <v>4</v>
      </c>
      <c r="T7" s="384"/>
      <c r="U7" s="384"/>
      <c r="V7" s="301">
        <v>11</v>
      </c>
      <c r="W7" s="412">
        <f>SUM(D7:V7)</f>
        <v>23</v>
      </c>
      <c r="X7" s="385">
        <f>SUM(D7:V7)</f>
        <v>23</v>
      </c>
    </row>
    <row r="8" spans="1:24" s="28" customFormat="1" ht="15">
      <c r="A8" s="202">
        <v>3</v>
      </c>
      <c r="B8" s="381" t="s">
        <v>182</v>
      </c>
      <c r="C8" s="386" t="s">
        <v>50</v>
      </c>
      <c r="D8" s="382"/>
      <c r="E8" s="383"/>
      <c r="F8" s="382"/>
      <c r="G8" s="382"/>
      <c r="H8" s="382"/>
      <c r="I8" s="382"/>
      <c r="J8" s="384">
        <v>3</v>
      </c>
      <c r="K8" s="384">
        <v>4</v>
      </c>
      <c r="L8" s="494"/>
      <c r="M8" s="494"/>
      <c r="N8" s="494"/>
      <c r="O8" s="494"/>
      <c r="P8" s="494"/>
      <c r="Q8" s="494"/>
      <c r="R8" s="384"/>
      <c r="S8" s="384"/>
      <c r="T8" s="384"/>
      <c r="U8" s="384"/>
      <c r="V8" s="382"/>
      <c r="W8" s="412">
        <f>SUM(D8:V8)</f>
        <v>7</v>
      </c>
      <c r="X8" s="385">
        <f>SUM(D8:V8)</f>
        <v>7</v>
      </c>
    </row>
    <row r="9" spans="1:24" ht="15">
      <c r="A9" s="202"/>
      <c r="B9" s="23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413"/>
      <c r="X9" s="24"/>
    </row>
    <row r="10" spans="1:14" s="331" customFormat="1" ht="15.75">
      <c r="A10" s="113"/>
      <c r="B10" s="71" t="s">
        <v>259</v>
      </c>
      <c r="C10" s="66"/>
      <c r="L10" s="37"/>
      <c r="M10" s="105"/>
      <c r="N10" s="105"/>
    </row>
    <row r="11" spans="1:29" s="36" customFormat="1" ht="15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8"/>
      <c r="AA11" s="48"/>
      <c r="AB11" s="48"/>
      <c r="AC11" s="48"/>
    </row>
    <row r="12" spans="1:29" s="36" customFormat="1" ht="15">
      <c r="A12" s="50"/>
      <c r="B12" s="51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48"/>
      <c r="AA12" s="48"/>
      <c r="AB12" s="48"/>
      <c r="AC12" s="48"/>
    </row>
    <row r="13" spans="1:29" s="36" customFormat="1" ht="15">
      <c r="A13" s="50"/>
      <c r="B13" s="51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48"/>
      <c r="AA13" s="48"/>
      <c r="AB13" s="48"/>
      <c r="AC13" s="48"/>
    </row>
    <row r="14" spans="1:29" s="36" customFormat="1" ht="15">
      <c r="A14" s="50"/>
      <c r="B14" s="54"/>
      <c r="C14" s="54"/>
      <c r="D14" s="54"/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48"/>
      <c r="AA14" s="48"/>
      <c r="AB14" s="48"/>
      <c r="AC14" s="48"/>
    </row>
    <row r="15" spans="1:29" s="36" customFormat="1" ht="15">
      <c r="A15" s="50"/>
      <c r="B15" s="54"/>
      <c r="C15" s="54"/>
      <c r="D15" s="54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5"/>
      <c r="Y15" s="53"/>
      <c r="Z15" s="48"/>
      <c r="AA15" s="48"/>
      <c r="AB15" s="48"/>
      <c r="AC15" s="48"/>
    </row>
    <row r="16" spans="1:29" s="36" customFormat="1" ht="15">
      <c r="A16" s="50"/>
      <c r="B16" s="54"/>
      <c r="C16" s="54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48"/>
      <c r="AA16" s="48"/>
      <c r="AB16" s="48"/>
      <c r="AC16" s="48"/>
    </row>
    <row r="17" spans="1:29" s="36" customFormat="1" ht="15">
      <c r="A17" s="50"/>
      <c r="B17" s="54"/>
      <c r="C17" s="54"/>
      <c r="D17" s="54"/>
      <c r="E17" s="54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48"/>
      <c r="AA17" s="48"/>
      <c r="AB17" s="48"/>
      <c r="AC17" s="48"/>
    </row>
    <row r="18" spans="1:29" s="36" customFormat="1" ht="15">
      <c r="A18" s="56"/>
      <c r="B18" s="54"/>
      <c r="C18" s="54"/>
      <c r="D18" s="54"/>
      <c r="E18" s="54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48"/>
      <c r="AA18" s="48"/>
      <c r="AB18" s="48"/>
      <c r="AC18" s="48"/>
    </row>
    <row r="19" spans="2:29" s="36" customFormat="1" ht="15">
      <c r="B19" s="54"/>
      <c r="C19" s="54"/>
      <c r="D19" s="54"/>
      <c r="E19" s="54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48"/>
      <c r="AA19" s="48"/>
      <c r="AB19" s="48"/>
      <c r="AC19" s="48"/>
    </row>
    <row r="20" spans="1:22" s="36" customFormat="1" ht="15">
      <c r="A2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0"/>
  <sheetViews>
    <sheetView zoomScale="60" zoomScaleNormal="60" zoomScalePageLayoutView="0" workbookViewId="0" topLeftCell="A1">
      <selection activeCell="A7" sqref="A7"/>
    </sheetView>
  </sheetViews>
  <sheetFormatPr defaultColWidth="9.140625" defaultRowHeight="15"/>
  <cols>
    <col min="1" max="1" width="6.7109375" style="0" customWidth="1"/>
    <col min="2" max="2" width="51.7109375" style="0" customWidth="1"/>
    <col min="3" max="3" width="12.7109375" style="0" customWidth="1"/>
    <col min="4" max="7" width="8.7109375" style="0" customWidth="1"/>
    <col min="8" max="11" width="8.7109375" style="186" customWidth="1"/>
    <col min="12" max="21" width="8.7109375" style="331" customWidth="1"/>
    <col min="22" max="22" width="19.7109375" style="107" bestFit="1" customWidth="1"/>
    <col min="23" max="23" width="11.140625" style="0" customWidth="1"/>
    <col min="24" max="24" width="13.140625" style="0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25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5"/>
      <c r="C4" s="5"/>
      <c r="D4" s="636" t="s">
        <v>61</v>
      </c>
      <c r="E4" s="637"/>
      <c r="F4" s="638" t="s">
        <v>114</v>
      </c>
      <c r="G4" s="639"/>
      <c r="H4" s="641" t="s">
        <v>139</v>
      </c>
      <c r="I4" s="642"/>
      <c r="J4" s="643" t="s">
        <v>180</v>
      </c>
      <c r="K4" s="644"/>
      <c r="L4" s="645" t="s">
        <v>209</v>
      </c>
      <c r="M4" s="646"/>
      <c r="N4" s="647" t="s">
        <v>228</v>
      </c>
      <c r="O4" s="648"/>
      <c r="P4" s="649" t="s">
        <v>245</v>
      </c>
      <c r="Q4" s="650"/>
      <c r="R4" s="651" t="s">
        <v>258</v>
      </c>
      <c r="S4" s="652"/>
      <c r="T4" s="653" t="s">
        <v>269</v>
      </c>
      <c r="U4" s="654"/>
      <c r="V4" s="63" t="s">
        <v>46</v>
      </c>
      <c r="W4" s="655" t="s">
        <v>16</v>
      </c>
      <c r="X4" s="656"/>
    </row>
    <row r="5" spans="1:24" ht="15">
      <c r="A5" s="6" t="s">
        <v>1</v>
      </c>
      <c r="B5" s="7" t="s">
        <v>0</v>
      </c>
      <c r="C5" s="15" t="s">
        <v>2</v>
      </c>
      <c r="D5" s="100">
        <v>40982</v>
      </c>
      <c r="E5" s="10">
        <v>40983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6" t="s">
        <v>4</v>
      </c>
      <c r="X5" s="74" t="s">
        <v>5</v>
      </c>
    </row>
    <row r="6" spans="1:24" s="28" customFormat="1" ht="15">
      <c r="A6" s="29">
        <v>1</v>
      </c>
      <c r="B6" s="484" t="s">
        <v>257</v>
      </c>
      <c r="C6" s="485" t="s">
        <v>32</v>
      </c>
      <c r="D6" s="160"/>
      <c r="E6" s="177"/>
      <c r="F6" s="160"/>
      <c r="G6" s="166"/>
      <c r="H6" s="166"/>
      <c r="I6" s="166"/>
      <c r="J6" s="493"/>
      <c r="K6" s="493"/>
      <c r="L6" s="493"/>
      <c r="M6" s="493"/>
      <c r="N6" s="493"/>
      <c r="O6" s="493"/>
      <c r="P6" s="166">
        <v>5</v>
      </c>
      <c r="Q6" s="166"/>
      <c r="R6" s="166">
        <v>5</v>
      </c>
      <c r="S6" s="166"/>
      <c r="T6" s="166">
        <v>10</v>
      </c>
      <c r="U6" s="166">
        <v>10</v>
      </c>
      <c r="V6" s="166"/>
      <c r="W6" s="83">
        <f>SUM(D6:V6)</f>
        <v>30</v>
      </c>
      <c r="X6" s="76"/>
    </row>
    <row r="7" spans="1:24" ht="15">
      <c r="A7" s="166">
        <v>2</v>
      </c>
      <c r="B7" s="178"/>
      <c r="C7" s="14"/>
      <c r="D7" s="88"/>
      <c r="E7" s="88"/>
      <c r="F7" s="88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154"/>
      <c r="W7" s="83">
        <f>SUM(D7:G7)</f>
        <v>0</v>
      </c>
      <c r="X7" s="76"/>
    </row>
    <row r="9" spans="1:14" s="331" customFormat="1" ht="15.75">
      <c r="A9" s="113"/>
      <c r="B9" s="71" t="s">
        <v>259</v>
      </c>
      <c r="C9" s="66"/>
      <c r="L9" s="37"/>
      <c r="M9" s="105"/>
      <c r="N9" s="105"/>
    </row>
    <row r="10" spans="1:25" s="79" customFormat="1" ht="15.75">
      <c r="A10" s="28"/>
      <c r="B10" s="71"/>
      <c r="C10" s="59"/>
      <c r="H10" s="186"/>
      <c r="I10" s="186"/>
      <c r="J10" s="186"/>
      <c r="K10" s="186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105"/>
      <c r="W10" s="36"/>
      <c r="X10" s="36"/>
      <c r="Y10" s="36"/>
    </row>
  </sheetData>
  <sheetProtection/>
  <mergeCells count="10">
    <mergeCell ref="D4:E4"/>
    <mergeCell ref="F4:G4"/>
    <mergeCell ref="W4:X4"/>
    <mergeCell ref="H4:I4"/>
    <mergeCell ref="J4:K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3"/>
  <sheetViews>
    <sheetView zoomScale="60" zoomScaleNormal="60" zoomScalePageLayoutView="0" workbookViewId="0" topLeftCell="A1">
      <selection activeCell="A22" sqref="A22"/>
    </sheetView>
  </sheetViews>
  <sheetFormatPr defaultColWidth="9.140625" defaultRowHeight="15"/>
  <cols>
    <col min="1" max="1" width="6.7109375" style="0" customWidth="1"/>
    <col min="2" max="2" width="44.00390625" style="0" customWidth="1"/>
    <col min="3" max="3" width="16.7109375" style="0" customWidth="1"/>
    <col min="4" max="5" width="8.7109375" style="0" customWidth="1"/>
    <col min="6" max="9" width="8.7109375" style="186" customWidth="1"/>
    <col min="10" max="21" width="8.7109375" style="331" customWidth="1"/>
    <col min="22" max="22" width="18.8515625" style="174" customWidth="1"/>
    <col min="23" max="23" width="12.00390625" style="0" bestFit="1" customWidth="1"/>
    <col min="24" max="24" width="12.28125" style="0" bestFit="1" customWidth="1"/>
  </cols>
  <sheetData>
    <row r="1" spans="1:3" s="2" customFormat="1" ht="20.25">
      <c r="A1" s="2" t="s">
        <v>62</v>
      </c>
      <c r="B1" s="3"/>
      <c r="C1" s="3"/>
    </row>
    <row r="2" spans="1:3" s="1" customFormat="1" ht="18">
      <c r="A2" s="1" t="s">
        <v>8</v>
      </c>
      <c r="B2" s="4"/>
      <c r="C2" s="4"/>
    </row>
    <row r="3" spans="2:36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227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5" t="s">
        <v>16</v>
      </c>
      <c r="X3" s="656"/>
      <c r="Y3" s="35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50" s="8" customFormat="1" ht="15.75">
      <c r="A4" s="6" t="s">
        <v>1</v>
      </c>
      <c r="B4" s="7" t="s">
        <v>0</v>
      </c>
      <c r="C4" s="15" t="s">
        <v>2</v>
      </c>
      <c r="D4" s="100">
        <v>40982</v>
      </c>
      <c r="E4" s="228">
        <v>40983</v>
      </c>
      <c r="F4" s="228"/>
      <c r="G4" s="228"/>
      <c r="H4" s="228"/>
      <c r="I4" s="228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  <c r="X4" s="74" t="s">
        <v>5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36" s="16" customFormat="1" ht="15.75">
      <c r="A5" s="166">
        <v>1</v>
      </c>
      <c r="B5" s="222" t="s">
        <v>104</v>
      </c>
      <c r="C5" s="229" t="s">
        <v>30</v>
      </c>
      <c r="D5" s="563">
        <v>3</v>
      </c>
      <c r="E5" s="595">
        <v>1</v>
      </c>
      <c r="F5" s="595"/>
      <c r="G5" s="595"/>
      <c r="H5" s="595">
        <v>3</v>
      </c>
      <c r="I5" s="235">
        <v>5</v>
      </c>
      <c r="J5" s="235">
        <v>6</v>
      </c>
      <c r="K5" s="235">
        <v>5</v>
      </c>
      <c r="L5" s="235">
        <v>9</v>
      </c>
      <c r="M5" s="235">
        <v>13</v>
      </c>
      <c r="N5" s="235">
        <v>10</v>
      </c>
      <c r="O5" s="235">
        <v>6</v>
      </c>
      <c r="P5" s="235">
        <v>13</v>
      </c>
      <c r="Q5" s="235">
        <v>11</v>
      </c>
      <c r="R5" s="235">
        <v>10</v>
      </c>
      <c r="S5" s="595">
        <v>6</v>
      </c>
      <c r="T5" s="235">
        <v>28</v>
      </c>
      <c r="U5" s="235">
        <v>30</v>
      </c>
      <c r="V5" s="70"/>
      <c r="W5" s="379">
        <f aca="true" t="shared" si="0" ref="W5:W21">SUM(D5:V5)</f>
        <v>159</v>
      </c>
      <c r="X5" s="378">
        <f>SUM(D5:V5)-6-3-1-3</f>
        <v>146</v>
      </c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s="16" customFormat="1" ht="15.75">
      <c r="A6" s="450">
        <v>2</v>
      </c>
      <c r="B6" s="209" t="s">
        <v>247</v>
      </c>
      <c r="C6" s="237" t="s">
        <v>73</v>
      </c>
      <c r="D6" s="208">
        <v>10</v>
      </c>
      <c r="E6" s="235">
        <v>10</v>
      </c>
      <c r="F6" s="235">
        <v>10</v>
      </c>
      <c r="G6" s="235">
        <v>7</v>
      </c>
      <c r="H6" s="235">
        <v>13</v>
      </c>
      <c r="I6" s="235">
        <v>9</v>
      </c>
      <c r="J6" s="595"/>
      <c r="K6" s="595"/>
      <c r="L6" s="235">
        <v>14</v>
      </c>
      <c r="M6" s="235">
        <v>8</v>
      </c>
      <c r="N6" s="595"/>
      <c r="O6" s="235">
        <v>15</v>
      </c>
      <c r="P6" s="595"/>
      <c r="Q6" s="595"/>
      <c r="R6" s="235">
        <v>13</v>
      </c>
      <c r="S6" s="235">
        <v>10</v>
      </c>
      <c r="T6" s="235">
        <v>6</v>
      </c>
      <c r="U6" s="595">
        <v>2</v>
      </c>
      <c r="V6" s="192"/>
      <c r="W6" s="379">
        <f t="shared" si="0"/>
        <v>127</v>
      </c>
      <c r="X6" s="378">
        <f>SUM(D6:V6)-2</f>
        <v>125</v>
      </c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s="16" customFormat="1" ht="15.75">
      <c r="A7" s="166">
        <f>(A6+1)</f>
        <v>3</v>
      </c>
      <c r="B7" s="209" t="s">
        <v>103</v>
      </c>
      <c r="C7" s="237" t="s">
        <v>31</v>
      </c>
      <c r="D7" s="208">
        <v>7</v>
      </c>
      <c r="E7" s="235">
        <v>7</v>
      </c>
      <c r="F7" s="235">
        <v>5</v>
      </c>
      <c r="G7" s="235">
        <v>10</v>
      </c>
      <c r="H7" s="235">
        <v>5</v>
      </c>
      <c r="I7" s="595">
        <v>4</v>
      </c>
      <c r="J7" s="235">
        <v>11</v>
      </c>
      <c r="K7" s="235">
        <v>10</v>
      </c>
      <c r="L7" s="595">
        <v>2</v>
      </c>
      <c r="M7" s="595"/>
      <c r="N7" s="235">
        <v>6</v>
      </c>
      <c r="O7" s="235">
        <v>10</v>
      </c>
      <c r="P7" s="235">
        <v>6</v>
      </c>
      <c r="Q7" s="595">
        <v>4</v>
      </c>
      <c r="R7" s="595">
        <v>5</v>
      </c>
      <c r="S7" s="235">
        <v>15</v>
      </c>
      <c r="T7" s="595">
        <v>4</v>
      </c>
      <c r="U7" s="235">
        <v>10</v>
      </c>
      <c r="V7" s="192"/>
      <c r="W7" s="379">
        <f t="shared" si="0"/>
        <v>121</v>
      </c>
      <c r="X7" s="378">
        <f>SUM(D7:V7)-5-4-2-4-4</f>
        <v>102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s="16" customFormat="1" ht="15.75">
      <c r="A8" s="166">
        <f>(A7+1)</f>
        <v>4</v>
      </c>
      <c r="B8" s="424" t="s">
        <v>242</v>
      </c>
      <c r="C8" s="237" t="s">
        <v>50</v>
      </c>
      <c r="D8" s="495"/>
      <c r="E8" s="596"/>
      <c r="F8" s="596"/>
      <c r="G8" s="596"/>
      <c r="H8" s="596"/>
      <c r="I8" s="596"/>
      <c r="J8" s="383"/>
      <c r="K8" s="383"/>
      <c r="L8" s="415">
        <v>5</v>
      </c>
      <c r="M8" s="383"/>
      <c r="N8" s="415">
        <v>13</v>
      </c>
      <c r="O8" s="383"/>
      <c r="P8" s="383"/>
      <c r="Q8" s="383"/>
      <c r="R8" s="415">
        <v>8</v>
      </c>
      <c r="S8" s="415">
        <v>0</v>
      </c>
      <c r="T8" s="612">
        <v>22</v>
      </c>
      <c r="U8" s="612">
        <v>14</v>
      </c>
      <c r="V8" s="161">
        <v>14</v>
      </c>
      <c r="W8" s="379">
        <f t="shared" si="0"/>
        <v>76</v>
      </c>
      <c r="X8" s="378">
        <f>SUM(D8:V8)</f>
        <v>76</v>
      </c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s="16" customFormat="1" ht="15.75">
      <c r="A9" s="166">
        <f>(A8+1)</f>
        <v>5</v>
      </c>
      <c r="B9" s="469" t="s">
        <v>100</v>
      </c>
      <c r="C9" s="229" t="s">
        <v>30</v>
      </c>
      <c r="D9" s="506"/>
      <c r="E9" s="600"/>
      <c r="F9" s="235">
        <v>7</v>
      </c>
      <c r="G9" s="600"/>
      <c r="H9" s="374">
        <v>8</v>
      </c>
      <c r="I9" s="374">
        <v>7</v>
      </c>
      <c r="J9" s="374">
        <v>8</v>
      </c>
      <c r="K9" s="374">
        <v>2</v>
      </c>
      <c r="L9" s="374">
        <v>4</v>
      </c>
      <c r="M9" s="374">
        <v>4</v>
      </c>
      <c r="N9" s="235">
        <v>8</v>
      </c>
      <c r="O9" s="374">
        <v>2</v>
      </c>
      <c r="P9" s="374">
        <v>3</v>
      </c>
      <c r="Q9" s="597"/>
      <c r="R9" s="597"/>
      <c r="S9" s="597"/>
      <c r="T9" s="374">
        <v>10</v>
      </c>
      <c r="U9" s="374">
        <v>12</v>
      </c>
      <c r="V9" s="26"/>
      <c r="W9" s="379">
        <f t="shared" si="0"/>
        <v>75</v>
      </c>
      <c r="X9" s="378">
        <f>SUM(D9:V9)</f>
        <v>75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s="16" customFormat="1" ht="15.75">
      <c r="A10" s="166">
        <f>(A9+1)</f>
        <v>6</v>
      </c>
      <c r="B10" s="209" t="s">
        <v>101</v>
      </c>
      <c r="C10" s="237" t="s">
        <v>31</v>
      </c>
      <c r="D10" s="208">
        <v>5</v>
      </c>
      <c r="E10" s="235">
        <v>2</v>
      </c>
      <c r="F10" s="235"/>
      <c r="G10" s="235"/>
      <c r="H10" s="235">
        <v>10</v>
      </c>
      <c r="I10" s="235">
        <v>12</v>
      </c>
      <c r="J10" s="595"/>
      <c r="K10" s="595"/>
      <c r="L10" s="235">
        <v>11</v>
      </c>
      <c r="M10" s="235">
        <v>10</v>
      </c>
      <c r="N10" s="595"/>
      <c r="O10" s="235">
        <v>7</v>
      </c>
      <c r="P10" s="235">
        <v>8</v>
      </c>
      <c r="Q10" s="595"/>
      <c r="R10" s="595"/>
      <c r="S10" s="595"/>
      <c r="T10" s="235"/>
      <c r="U10" s="235"/>
      <c r="V10" s="70"/>
      <c r="W10" s="379">
        <f t="shared" si="0"/>
        <v>65</v>
      </c>
      <c r="X10" s="378">
        <f>SUM(D10:V10)</f>
        <v>65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s="16" customFormat="1" ht="15.75">
      <c r="A11" s="450">
        <v>7</v>
      </c>
      <c r="B11" s="451" t="s">
        <v>244</v>
      </c>
      <c r="C11" s="237" t="s">
        <v>50</v>
      </c>
      <c r="D11" s="136"/>
      <c r="E11" s="255"/>
      <c r="F11" s="255"/>
      <c r="G11" s="255"/>
      <c r="H11" s="600"/>
      <c r="I11" s="600"/>
      <c r="J11" s="600"/>
      <c r="K11" s="600"/>
      <c r="L11" s="600"/>
      <c r="M11" s="600"/>
      <c r="N11" s="255"/>
      <c r="O11" s="452">
        <v>12</v>
      </c>
      <c r="P11" s="452">
        <v>2</v>
      </c>
      <c r="Q11" s="452">
        <v>3</v>
      </c>
      <c r="R11" s="452">
        <v>6</v>
      </c>
      <c r="S11" s="452">
        <v>12</v>
      </c>
      <c r="T11" s="445">
        <v>14</v>
      </c>
      <c r="U11" s="445">
        <v>16</v>
      </c>
      <c r="V11" s="26"/>
      <c r="W11" s="379">
        <f t="shared" si="0"/>
        <v>65</v>
      </c>
      <c r="X11" s="378">
        <f>SUM(D11:V11)</f>
        <v>65</v>
      </c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s="16" customFormat="1" ht="15.75">
      <c r="A12" s="450">
        <v>8</v>
      </c>
      <c r="B12" s="453" t="s">
        <v>246</v>
      </c>
      <c r="C12" s="260" t="s">
        <v>32</v>
      </c>
      <c r="D12" s="136"/>
      <c r="E12" s="255"/>
      <c r="F12" s="255"/>
      <c r="G12" s="255"/>
      <c r="H12" s="255"/>
      <c r="I12" s="255"/>
      <c r="J12" s="600"/>
      <c r="K12" s="600"/>
      <c r="L12" s="600"/>
      <c r="M12" s="600"/>
      <c r="N12" s="600"/>
      <c r="O12" s="600"/>
      <c r="P12" s="452">
        <v>5</v>
      </c>
      <c r="Q12" s="452">
        <v>6</v>
      </c>
      <c r="R12" s="452">
        <v>2</v>
      </c>
      <c r="S12" s="452">
        <v>7</v>
      </c>
      <c r="T12" s="445">
        <v>8</v>
      </c>
      <c r="U12" s="445">
        <v>24</v>
      </c>
      <c r="V12" s="26"/>
      <c r="W12" s="379">
        <f t="shared" si="0"/>
        <v>52</v>
      </c>
      <c r="X12" s="378">
        <f>SUM(D12:V12)</f>
        <v>52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36" s="16" customFormat="1" ht="15.75">
      <c r="A13" s="88">
        <v>9</v>
      </c>
      <c r="B13" s="449" t="s">
        <v>207</v>
      </c>
      <c r="C13" s="260" t="s">
        <v>32</v>
      </c>
      <c r="D13" s="599"/>
      <c r="E13" s="598"/>
      <c r="F13" s="598">
        <v>1</v>
      </c>
      <c r="G13" s="598">
        <v>1</v>
      </c>
      <c r="H13" s="445">
        <v>2</v>
      </c>
      <c r="I13" s="445">
        <v>2</v>
      </c>
      <c r="J13" s="445">
        <v>3</v>
      </c>
      <c r="K13" s="445">
        <v>3</v>
      </c>
      <c r="L13" s="598"/>
      <c r="M13" s="598">
        <v>1</v>
      </c>
      <c r="N13" s="445">
        <v>2</v>
      </c>
      <c r="O13" s="445">
        <v>3</v>
      </c>
      <c r="P13" s="445">
        <v>4</v>
      </c>
      <c r="Q13" s="445">
        <v>2</v>
      </c>
      <c r="R13" s="445">
        <v>1</v>
      </c>
      <c r="S13" s="445">
        <v>3</v>
      </c>
      <c r="T13" s="445">
        <v>2</v>
      </c>
      <c r="U13" s="445">
        <v>6</v>
      </c>
      <c r="V13" s="192"/>
      <c r="W13" s="379">
        <f t="shared" si="0"/>
        <v>36</v>
      </c>
      <c r="X13" s="378">
        <f>SUM(D13:V13)-3</f>
        <v>33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s="16" customFormat="1" ht="15.75">
      <c r="A14" s="166">
        <f>(A13+1)</f>
        <v>10</v>
      </c>
      <c r="B14" s="285" t="s">
        <v>178</v>
      </c>
      <c r="C14" s="237" t="s">
        <v>31</v>
      </c>
      <c r="D14" s="136"/>
      <c r="E14" s="255"/>
      <c r="F14" s="600"/>
      <c r="G14" s="600"/>
      <c r="H14" s="374">
        <v>4</v>
      </c>
      <c r="I14" s="374">
        <v>3</v>
      </c>
      <c r="J14" s="374">
        <v>4</v>
      </c>
      <c r="K14" s="374">
        <v>7</v>
      </c>
      <c r="L14" s="374">
        <v>1</v>
      </c>
      <c r="M14" s="374">
        <v>3</v>
      </c>
      <c r="N14" s="235">
        <v>4</v>
      </c>
      <c r="O14" s="374">
        <v>4</v>
      </c>
      <c r="P14" s="597"/>
      <c r="Q14" s="597"/>
      <c r="R14" s="597"/>
      <c r="S14" s="597"/>
      <c r="T14" s="374"/>
      <c r="U14" s="374"/>
      <c r="V14" s="26"/>
      <c r="W14" s="379">
        <f t="shared" si="0"/>
        <v>30</v>
      </c>
      <c r="X14" s="378">
        <f aca="true" t="shared" si="1" ref="X14:X21">SUM(D14:V14)</f>
        <v>30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 s="16" customFormat="1" ht="15.75">
      <c r="A15" s="166">
        <f>(A14+1)</f>
        <v>11</v>
      </c>
      <c r="B15" s="601" t="s">
        <v>268</v>
      </c>
      <c r="C15" s="237" t="s">
        <v>31</v>
      </c>
      <c r="D15" s="136"/>
      <c r="E15" s="255"/>
      <c r="F15" s="255"/>
      <c r="G15" s="255"/>
      <c r="H15" s="255"/>
      <c r="I15" s="255"/>
      <c r="J15" s="255"/>
      <c r="K15" s="255"/>
      <c r="L15" s="600"/>
      <c r="M15" s="600"/>
      <c r="N15" s="600"/>
      <c r="O15" s="600"/>
      <c r="P15" s="600"/>
      <c r="Q15" s="600"/>
      <c r="R15" s="255"/>
      <c r="S15" s="452">
        <v>8</v>
      </c>
      <c r="T15" s="445">
        <v>12</v>
      </c>
      <c r="U15" s="445">
        <v>4</v>
      </c>
      <c r="V15" s="26"/>
      <c r="W15" s="379">
        <f t="shared" si="0"/>
        <v>24</v>
      </c>
      <c r="X15" s="378">
        <f t="shared" si="1"/>
        <v>24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36" s="16" customFormat="1" ht="15.75">
      <c r="A16" s="166">
        <f>(A15+1)</f>
        <v>12</v>
      </c>
      <c r="B16" s="633" t="s">
        <v>275</v>
      </c>
      <c r="C16" s="237" t="s">
        <v>50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67">
        <v>20</v>
      </c>
      <c r="V16" s="114"/>
      <c r="W16" s="379">
        <f t="shared" si="0"/>
        <v>20</v>
      </c>
      <c r="X16" s="378">
        <f t="shared" si="1"/>
        <v>20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1:36" s="16" customFormat="1" ht="15.75">
      <c r="A17" s="167">
        <v>13</v>
      </c>
      <c r="B17" s="403" t="s">
        <v>243</v>
      </c>
      <c r="C17" s="237" t="s">
        <v>31</v>
      </c>
      <c r="D17" s="26"/>
      <c r="E17" s="26"/>
      <c r="F17" s="26"/>
      <c r="G17" s="26"/>
      <c r="H17" s="497"/>
      <c r="I17" s="497"/>
      <c r="J17" s="497"/>
      <c r="K17" s="497"/>
      <c r="L17" s="497"/>
      <c r="M17" s="497"/>
      <c r="N17" s="396">
        <v>5</v>
      </c>
      <c r="O17" s="396">
        <v>8</v>
      </c>
      <c r="P17" s="396"/>
      <c r="Q17" s="396"/>
      <c r="R17" s="396"/>
      <c r="S17" s="396"/>
      <c r="T17" s="192"/>
      <c r="U17" s="192"/>
      <c r="V17" s="26"/>
      <c r="W17" s="379">
        <f t="shared" si="0"/>
        <v>13</v>
      </c>
      <c r="X17" s="378">
        <f t="shared" si="1"/>
        <v>13</v>
      </c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s="16" customFormat="1" ht="15.75">
      <c r="A18" s="167">
        <v>14</v>
      </c>
      <c r="B18" s="391" t="s">
        <v>216</v>
      </c>
      <c r="C18" s="237" t="s">
        <v>73</v>
      </c>
      <c r="D18" s="114"/>
      <c r="E18" s="114"/>
      <c r="F18" s="114"/>
      <c r="G18" s="114"/>
      <c r="H18" s="395"/>
      <c r="I18" s="395"/>
      <c r="J18" s="395"/>
      <c r="K18" s="395"/>
      <c r="L18" s="396">
        <v>3</v>
      </c>
      <c r="M18" s="396">
        <v>5</v>
      </c>
      <c r="N18" s="568"/>
      <c r="O18" s="568"/>
      <c r="P18" s="568"/>
      <c r="Q18" s="568"/>
      <c r="R18" s="568"/>
      <c r="S18" s="568"/>
      <c r="T18" s="192"/>
      <c r="U18" s="192"/>
      <c r="V18" s="11"/>
      <c r="W18" s="379">
        <f t="shared" si="0"/>
        <v>8</v>
      </c>
      <c r="X18" s="378">
        <f t="shared" si="1"/>
        <v>8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s="16" customFormat="1" ht="15.75">
      <c r="A19" s="167">
        <v>15</v>
      </c>
      <c r="B19" s="446" t="s">
        <v>105</v>
      </c>
      <c r="C19" s="237" t="s">
        <v>32</v>
      </c>
      <c r="D19" s="333">
        <v>2</v>
      </c>
      <c r="E19" s="120">
        <v>3</v>
      </c>
      <c r="F19" s="120"/>
      <c r="G19" s="120"/>
      <c r="H19" s="120"/>
      <c r="I19" s="120"/>
      <c r="J19" s="120"/>
      <c r="K19" s="120"/>
      <c r="L19" s="504"/>
      <c r="M19" s="504"/>
      <c r="N19" s="504"/>
      <c r="O19" s="504"/>
      <c r="P19" s="504"/>
      <c r="Q19" s="504"/>
      <c r="R19" s="120"/>
      <c r="S19" s="120"/>
      <c r="T19" s="120"/>
      <c r="U19" s="120"/>
      <c r="V19" s="192"/>
      <c r="W19" s="379">
        <f t="shared" si="0"/>
        <v>5</v>
      </c>
      <c r="X19" s="378">
        <f t="shared" si="1"/>
        <v>5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s="16" customFormat="1" ht="15.75">
      <c r="A20" s="167">
        <v>16</v>
      </c>
      <c r="B20" s="254" t="s">
        <v>138</v>
      </c>
      <c r="C20" s="229" t="s">
        <v>30</v>
      </c>
      <c r="D20" s="120"/>
      <c r="E20" s="261"/>
      <c r="F20" s="262">
        <v>3</v>
      </c>
      <c r="G20" s="120">
        <v>2</v>
      </c>
      <c r="H20" s="120"/>
      <c r="I20" s="120"/>
      <c r="J20" s="120"/>
      <c r="K20" s="120"/>
      <c r="L20" s="504"/>
      <c r="M20" s="504"/>
      <c r="N20" s="504"/>
      <c r="O20" s="504"/>
      <c r="P20" s="504"/>
      <c r="Q20" s="504"/>
      <c r="R20" s="120"/>
      <c r="S20" s="120"/>
      <c r="T20" s="120"/>
      <c r="U20" s="120"/>
      <c r="V20" s="192"/>
      <c r="W20" s="379">
        <f t="shared" si="0"/>
        <v>5</v>
      </c>
      <c r="X20" s="378">
        <f t="shared" si="1"/>
        <v>5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s="16" customFormat="1" ht="15.75">
      <c r="A21" s="167">
        <v>17</v>
      </c>
      <c r="B21" s="285" t="s">
        <v>179</v>
      </c>
      <c r="C21" s="240" t="s">
        <v>73</v>
      </c>
      <c r="D21" s="70"/>
      <c r="E21" s="70"/>
      <c r="F21" s="70"/>
      <c r="G21" s="70"/>
      <c r="H21" s="70">
        <v>1</v>
      </c>
      <c r="I21" s="70"/>
      <c r="J21" s="70"/>
      <c r="K21" s="70"/>
      <c r="L21" s="545"/>
      <c r="M21" s="545"/>
      <c r="N21" s="545"/>
      <c r="O21" s="545"/>
      <c r="P21" s="545"/>
      <c r="Q21" s="545"/>
      <c r="R21" s="70"/>
      <c r="S21" s="70"/>
      <c r="T21" s="70"/>
      <c r="U21" s="70"/>
      <c r="V21" s="70"/>
      <c r="W21" s="379">
        <f t="shared" si="0"/>
        <v>1</v>
      </c>
      <c r="X21" s="378">
        <f t="shared" si="1"/>
        <v>1</v>
      </c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ht="15">
      <c r="V22" s="105"/>
    </row>
    <row r="23" spans="1:14" s="331" customFormat="1" ht="15.75">
      <c r="A23" s="113"/>
      <c r="B23" s="71" t="s">
        <v>259</v>
      </c>
      <c r="C23" s="66"/>
      <c r="L23" s="37"/>
      <c r="M23" s="105"/>
      <c r="N23" s="105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mergeCells count="10">
    <mergeCell ref="D3:E3"/>
    <mergeCell ref="W3:X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zoomScale="60" zoomScaleNormal="60" zoomScalePageLayoutView="0" workbookViewId="0" topLeftCell="A1">
      <selection activeCell="R25" sqref="R25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2.28125" style="0" bestFit="1" customWidth="1"/>
    <col min="8" max="9" width="9.140625" style="186" customWidth="1"/>
    <col min="10" max="21" width="9.140625" style="331" customWidth="1"/>
    <col min="22" max="22" width="17.00390625" style="0" bestFit="1" customWidth="1"/>
    <col min="23" max="23" width="10.8515625" style="0" bestFit="1" customWidth="1"/>
  </cols>
  <sheetData>
    <row r="1" spans="1:23" s="68" customFormat="1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0"/>
      <c r="W1" s="2"/>
    </row>
    <row r="2" spans="1:23" s="68" customFormat="1" ht="18">
      <c r="A2" s="1" t="s">
        <v>9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4"/>
      <c r="W2" s="1"/>
    </row>
    <row r="3" spans="2:23" s="68" customFormat="1" ht="15">
      <c r="B3" s="5"/>
      <c r="C3" s="5"/>
      <c r="D3" s="636" t="s">
        <v>61</v>
      </c>
      <c r="E3" s="637"/>
      <c r="F3" s="638" t="s">
        <v>113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05" t="s">
        <v>16</v>
      </c>
    </row>
    <row r="4" spans="1:23" s="68" customFormat="1" ht="15">
      <c r="A4" s="6" t="s">
        <v>1</v>
      </c>
      <c r="B4" s="7" t="s">
        <v>0</v>
      </c>
      <c r="C4" s="15" t="s">
        <v>2</v>
      </c>
      <c r="D4" s="100">
        <v>40982</v>
      </c>
      <c r="E4" s="10">
        <v>40983</v>
      </c>
      <c r="F4" s="9"/>
      <c r="G4" s="9"/>
      <c r="H4" s="9"/>
      <c r="I4" s="9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</row>
    <row r="5" spans="1:23" s="28" customFormat="1" ht="15">
      <c r="A5" s="332">
        <v>1</v>
      </c>
      <c r="B5" s="242" t="s">
        <v>106</v>
      </c>
      <c r="C5" s="372" t="s">
        <v>6</v>
      </c>
      <c r="D5" s="125">
        <v>1</v>
      </c>
      <c r="E5" s="91">
        <v>6</v>
      </c>
      <c r="F5" s="165">
        <v>5</v>
      </c>
      <c r="G5" s="158">
        <v>5</v>
      </c>
      <c r="H5" s="158">
        <v>7</v>
      </c>
      <c r="I5" s="158">
        <v>1</v>
      </c>
      <c r="J5" s="158">
        <v>7</v>
      </c>
      <c r="K5" s="158">
        <v>6</v>
      </c>
      <c r="L5" s="493"/>
      <c r="M5" s="493"/>
      <c r="N5" s="493"/>
      <c r="O5" s="493"/>
      <c r="P5" s="158">
        <v>6</v>
      </c>
      <c r="Q5" s="158">
        <v>6</v>
      </c>
      <c r="R5" s="493"/>
      <c r="S5" s="493"/>
      <c r="T5" s="158"/>
      <c r="U5" s="158">
        <v>10</v>
      </c>
      <c r="V5" s="97">
        <v>11</v>
      </c>
      <c r="W5" s="629">
        <f aca="true" t="shared" si="0" ref="W5:W11">SUM(D5:V5)</f>
        <v>71</v>
      </c>
    </row>
    <row r="6" spans="1:23" s="28" customFormat="1" ht="15">
      <c r="A6" s="167">
        <v>2</v>
      </c>
      <c r="B6" s="287" t="s">
        <v>168</v>
      </c>
      <c r="C6" s="286" t="s">
        <v>73</v>
      </c>
      <c r="D6" s="125"/>
      <c r="E6" s="91"/>
      <c r="F6" s="165"/>
      <c r="G6" s="158"/>
      <c r="H6" s="158">
        <v>4</v>
      </c>
      <c r="I6" s="158">
        <v>7</v>
      </c>
      <c r="J6" s="158">
        <v>4</v>
      </c>
      <c r="K6" s="158">
        <v>1</v>
      </c>
      <c r="L6" s="158">
        <v>5</v>
      </c>
      <c r="M6" s="158">
        <v>5</v>
      </c>
      <c r="N6" s="493"/>
      <c r="O6" s="493"/>
      <c r="P6" s="493"/>
      <c r="Q6" s="493"/>
      <c r="R6" s="493"/>
      <c r="S6" s="493"/>
      <c r="T6" s="158"/>
      <c r="U6" s="158"/>
      <c r="V6" s="97">
        <v>9</v>
      </c>
      <c r="W6" s="629">
        <f t="shared" si="0"/>
        <v>35</v>
      </c>
    </row>
    <row r="7" spans="1:23" s="28" customFormat="1" ht="15">
      <c r="A7" s="332">
        <v>3</v>
      </c>
      <c r="B7" s="159" t="s">
        <v>223</v>
      </c>
      <c r="C7" s="332" t="s">
        <v>124</v>
      </c>
      <c r="D7" s="136"/>
      <c r="E7" s="27"/>
      <c r="F7" s="26"/>
      <c r="G7" s="26"/>
      <c r="H7" s="26"/>
      <c r="I7" s="26"/>
      <c r="J7" s="26"/>
      <c r="K7" s="26"/>
      <c r="L7" s="26"/>
      <c r="M7" s="26"/>
      <c r="N7" s="497"/>
      <c r="O7" s="497"/>
      <c r="P7" s="497"/>
      <c r="Q7" s="497"/>
      <c r="R7" s="497"/>
      <c r="S7" s="497"/>
      <c r="T7" s="26"/>
      <c r="U7" s="26"/>
      <c r="V7" s="405">
        <v>22</v>
      </c>
      <c r="W7" s="629">
        <f t="shared" si="0"/>
        <v>22</v>
      </c>
    </row>
    <row r="8" spans="1:23" s="28" customFormat="1" ht="15">
      <c r="A8" s="167">
        <v>4</v>
      </c>
      <c r="B8" s="242" t="s">
        <v>28</v>
      </c>
      <c r="C8" s="372" t="s">
        <v>90</v>
      </c>
      <c r="D8" s="140">
        <v>6</v>
      </c>
      <c r="E8" s="101">
        <v>1</v>
      </c>
      <c r="F8" s="101"/>
      <c r="G8" s="101"/>
      <c r="H8" s="101">
        <v>1</v>
      </c>
      <c r="I8" s="101">
        <v>4</v>
      </c>
      <c r="J8" s="101">
        <v>1</v>
      </c>
      <c r="K8" s="101"/>
      <c r="L8" s="101"/>
      <c r="M8" s="101"/>
      <c r="N8" s="504"/>
      <c r="O8" s="504"/>
      <c r="P8" s="504"/>
      <c r="Q8" s="504"/>
      <c r="R8" s="504"/>
      <c r="S8" s="504"/>
      <c r="T8" s="120"/>
      <c r="U8" s="120"/>
      <c r="V8" s="101"/>
      <c r="W8" s="629">
        <f t="shared" si="0"/>
        <v>13</v>
      </c>
    </row>
    <row r="9" spans="1:23" s="28" customFormat="1" ht="15">
      <c r="A9" s="167">
        <v>5</v>
      </c>
      <c r="B9" s="23"/>
      <c r="C9" s="25"/>
      <c r="D9" s="136"/>
      <c r="E9" s="26"/>
      <c r="F9" s="26"/>
      <c r="G9" s="26"/>
      <c r="H9" s="26"/>
      <c r="I9" s="26"/>
      <c r="J9" s="26"/>
      <c r="K9" s="26"/>
      <c r="L9" s="26"/>
      <c r="M9" s="26"/>
      <c r="N9" s="497"/>
      <c r="O9" s="497"/>
      <c r="P9" s="497"/>
      <c r="Q9" s="497"/>
      <c r="R9" s="497"/>
      <c r="S9" s="497"/>
      <c r="T9" s="26"/>
      <c r="U9" s="26"/>
      <c r="V9" s="26"/>
      <c r="W9" s="629">
        <f t="shared" si="0"/>
        <v>0</v>
      </c>
    </row>
    <row r="10" spans="1:23" s="28" customFormat="1" ht="15">
      <c r="A10" s="167">
        <v>6</v>
      </c>
      <c r="B10" s="373"/>
      <c r="C10" s="166"/>
      <c r="D10" s="140"/>
      <c r="E10" s="118"/>
      <c r="F10" s="101"/>
      <c r="G10" s="120"/>
      <c r="H10" s="120"/>
      <c r="I10" s="120"/>
      <c r="J10" s="120"/>
      <c r="K10" s="120"/>
      <c r="L10" s="120"/>
      <c r="M10" s="120"/>
      <c r="N10" s="504"/>
      <c r="O10" s="504"/>
      <c r="P10" s="504"/>
      <c r="Q10" s="504"/>
      <c r="R10" s="504"/>
      <c r="S10" s="504"/>
      <c r="T10" s="120"/>
      <c r="U10" s="120"/>
      <c r="V10" s="101"/>
      <c r="W10" s="629">
        <f t="shared" si="0"/>
        <v>0</v>
      </c>
    </row>
    <row r="11" spans="1:23" s="28" customFormat="1" ht="15">
      <c r="A11" s="167">
        <v>7</v>
      </c>
      <c r="B11" s="156"/>
      <c r="C11" s="166"/>
      <c r="D11" s="140"/>
      <c r="E11" s="118"/>
      <c r="F11" s="101"/>
      <c r="G11" s="120"/>
      <c r="H11" s="120"/>
      <c r="I11" s="120"/>
      <c r="J11" s="120"/>
      <c r="K11" s="120"/>
      <c r="L11" s="120"/>
      <c r="M11" s="120"/>
      <c r="N11" s="504"/>
      <c r="O11" s="504"/>
      <c r="P11" s="504"/>
      <c r="Q11" s="504"/>
      <c r="R11" s="504"/>
      <c r="S11" s="504"/>
      <c r="T11" s="120"/>
      <c r="U11" s="120"/>
      <c r="V11" s="130"/>
      <c r="W11" s="629">
        <f t="shared" si="0"/>
        <v>0</v>
      </c>
    </row>
    <row r="12" spans="1:23" s="28" customFormat="1" ht="15">
      <c r="A12" s="167"/>
      <c r="B12" s="152"/>
      <c r="C12" s="25"/>
      <c r="D12" s="26"/>
      <c r="E12" s="133"/>
      <c r="F12" s="26"/>
      <c r="G12" s="26"/>
      <c r="H12" s="26"/>
      <c r="I12" s="26"/>
      <c r="J12" s="26"/>
      <c r="K12" s="26"/>
      <c r="L12" s="26"/>
      <c r="M12" s="26"/>
      <c r="N12" s="497"/>
      <c r="O12" s="497"/>
      <c r="P12" s="497"/>
      <c r="Q12" s="497"/>
      <c r="R12" s="497"/>
      <c r="S12" s="497"/>
      <c r="T12" s="26"/>
      <c r="U12" s="26"/>
      <c r="V12" s="26"/>
      <c r="W12" s="24"/>
    </row>
    <row r="13" spans="1:14" s="331" customFormat="1" ht="15.75">
      <c r="A13" s="113"/>
      <c r="B13" s="71" t="s">
        <v>259</v>
      </c>
      <c r="C13" s="66"/>
      <c r="L13" s="37"/>
      <c r="M13" s="105"/>
      <c r="N13" s="105"/>
    </row>
    <row r="14" spans="2:21" s="73" customFormat="1" ht="15.75">
      <c r="B14" s="71"/>
      <c r="C14" s="59"/>
      <c r="H14" s="186"/>
      <c r="I14" s="186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/>
  <mergeCells count="9">
    <mergeCell ref="P3:Q3"/>
    <mergeCell ref="R3:S3"/>
    <mergeCell ref="T3:U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="60" zoomScaleNormal="60" zoomScalePageLayoutView="0" workbookViewId="0" topLeftCell="A1">
      <selection activeCell="N27" sqref="N27"/>
    </sheetView>
  </sheetViews>
  <sheetFormatPr defaultColWidth="9.140625" defaultRowHeight="15"/>
  <cols>
    <col min="1" max="1" width="6.7109375" style="0" customWidth="1"/>
    <col min="2" max="2" width="41.00390625" style="0" customWidth="1"/>
    <col min="3" max="3" width="20.421875" style="0" bestFit="1" customWidth="1"/>
    <col min="4" max="7" width="8.7109375" style="0" customWidth="1"/>
    <col min="8" max="9" width="8.7109375" style="186" customWidth="1"/>
    <col min="10" max="21" width="8.7109375" style="331" customWidth="1"/>
    <col min="22" max="22" width="17.00390625" style="82" bestFit="1" customWidth="1"/>
    <col min="23" max="23" width="12.00390625" style="0" bestFit="1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10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5" t="s">
        <v>16</v>
      </c>
      <c r="X3" s="656"/>
    </row>
    <row r="4" spans="1:24" ht="16.5" customHeight="1">
      <c r="A4" s="6" t="s">
        <v>1</v>
      </c>
      <c r="B4" s="7" t="s">
        <v>29</v>
      </c>
      <c r="C4" s="15" t="s">
        <v>2</v>
      </c>
      <c r="D4" s="100">
        <v>40982</v>
      </c>
      <c r="E4" s="10">
        <v>40983</v>
      </c>
      <c r="F4" s="9">
        <v>42105</v>
      </c>
      <c r="G4" s="9">
        <v>42106</v>
      </c>
      <c r="H4" s="9"/>
      <c r="I4" s="9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  <c r="X4" s="74" t="s">
        <v>5</v>
      </c>
    </row>
    <row r="5" spans="1:24" s="28" customFormat="1" ht="16.5" customHeight="1">
      <c r="A5" s="166">
        <v>1</v>
      </c>
      <c r="B5" s="589" t="s">
        <v>266</v>
      </c>
      <c r="C5" s="209" t="s">
        <v>51</v>
      </c>
      <c r="D5" s="575"/>
      <c r="E5" s="584"/>
      <c r="F5" s="165">
        <v>9</v>
      </c>
      <c r="G5" s="91">
        <v>4</v>
      </c>
      <c r="H5" s="91">
        <v>6</v>
      </c>
      <c r="I5" s="91">
        <v>8</v>
      </c>
      <c r="J5" s="528">
        <v>1</v>
      </c>
      <c r="K5" s="528">
        <v>1</v>
      </c>
      <c r="L5" s="91">
        <v>7</v>
      </c>
      <c r="M5" s="205">
        <v>4</v>
      </c>
      <c r="N5" s="91">
        <v>5.5</v>
      </c>
      <c r="O5" s="528"/>
      <c r="P5" s="375">
        <v>3.5</v>
      </c>
      <c r="Q5" s="91">
        <v>6</v>
      </c>
      <c r="R5" s="91">
        <v>6</v>
      </c>
      <c r="S5" s="91">
        <v>6</v>
      </c>
      <c r="T5" s="528">
        <v>2</v>
      </c>
      <c r="U5" s="91">
        <v>2</v>
      </c>
      <c r="V5" s="96"/>
      <c r="W5" s="39">
        <f aca="true" t="shared" si="0" ref="W5:W16">SUM(D5:V5)</f>
        <v>71</v>
      </c>
      <c r="X5" s="76">
        <f>SUM(D5:V5)-4</f>
        <v>67</v>
      </c>
    </row>
    <row r="6" spans="1:24" s="28" customFormat="1" ht="16.5" customHeight="1">
      <c r="A6" s="450">
        <v>2</v>
      </c>
      <c r="B6" s="588" t="s">
        <v>267</v>
      </c>
      <c r="C6" s="209" t="s">
        <v>51</v>
      </c>
      <c r="D6" s="198">
        <v>3</v>
      </c>
      <c r="E6" s="584">
        <v>1</v>
      </c>
      <c r="F6" s="493"/>
      <c r="G6" s="91">
        <v>4</v>
      </c>
      <c r="H6" s="91">
        <v>9</v>
      </c>
      <c r="I6" s="528">
        <v>1</v>
      </c>
      <c r="J6" s="375">
        <v>6.5</v>
      </c>
      <c r="K6" s="375">
        <v>7</v>
      </c>
      <c r="L6" s="375">
        <v>2.5</v>
      </c>
      <c r="M6" s="375">
        <v>1</v>
      </c>
      <c r="N6" s="581">
        <v>1</v>
      </c>
      <c r="O6" s="581"/>
      <c r="P6" s="375">
        <v>3.5</v>
      </c>
      <c r="Q6" s="581">
        <v>1</v>
      </c>
      <c r="R6" s="375">
        <v>1</v>
      </c>
      <c r="S6" s="375">
        <v>1</v>
      </c>
      <c r="T6" s="611">
        <v>10</v>
      </c>
      <c r="U6" s="611">
        <v>14</v>
      </c>
      <c r="V6" s="96"/>
      <c r="W6" s="39">
        <f t="shared" si="0"/>
        <v>66.5</v>
      </c>
      <c r="X6" s="76">
        <f>SUM(D6:V6)-4</f>
        <v>62.5</v>
      </c>
    </row>
    <row r="7" spans="1:24" s="28" customFormat="1" ht="16.5" customHeight="1">
      <c r="A7" s="166">
        <v>3</v>
      </c>
      <c r="B7" s="285" t="s">
        <v>170</v>
      </c>
      <c r="C7" s="285" t="s">
        <v>73</v>
      </c>
      <c r="D7" s="198"/>
      <c r="E7" s="138"/>
      <c r="F7" s="122"/>
      <c r="G7" s="123"/>
      <c r="H7" s="283">
        <v>1</v>
      </c>
      <c r="I7" s="283">
        <v>5</v>
      </c>
      <c r="J7" s="375"/>
      <c r="K7" s="375"/>
      <c r="L7" s="375">
        <v>2.5</v>
      </c>
      <c r="M7" s="375">
        <v>7</v>
      </c>
      <c r="N7" s="581"/>
      <c r="O7" s="581"/>
      <c r="P7" s="581"/>
      <c r="Q7" s="581"/>
      <c r="R7" s="581"/>
      <c r="S7" s="581"/>
      <c r="T7" s="611">
        <v>16</v>
      </c>
      <c r="U7" s="611">
        <v>8</v>
      </c>
      <c r="V7" s="11"/>
      <c r="W7" s="39">
        <f t="shared" si="0"/>
        <v>39.5</v>
      </c>
      <c r="X7" s="76">
        <f aca="true" t="shared" si="1" ref="X7:X16">SUM(D7:V7)</f>
        <v>39.5</v>
      </c>
    </row>
    <row r="8" spans="1:24" s="28" customFormat="1" ht="15">
      <c r="A8" s="166">
        <f aca="true" t="shared" si="2" ref="A8:A15">(A7+1)</f>
        <v>4</v>
      </c>
      <c r="B8" s="258" t="s">
        <v>102</v>
      </c>
      <c r="C8" s="242" t="s">
        <v>32</v>
      </c>
      <c r="D8" s="198">
        <v>3</v>
      </c>
      <c r="E8" s="138">
        <v>5</v>
      </c>
      <c r="F8" s="165">
        <v>6</v>
      </c>
      <c r="G8" s="200"/>
      <c r="H8" s="200"/>
      <c r="I8" s="200"/>
      <c r="J8" s="376"/>
      <c r="K8" s="376"/>
      <c r="L8" s="376"/>
      <c r="M8" s="376"/>
      <c r="N8" s="583"/>
      <c r="O8" s="583"/>
      <c r="P8" s="583"/>
      <c r="Q8" s="583"/>
      <c r="R8" s="583"/>
      <c r="S8" s="583"/>
      <c r="T8" s="376"/>
      <c r="U8" s="376"/>
      <c r="V8" s="119"/>
      <c r="W8" s="39">
        <f t="shared" si="0"/>
        <v>14</v>
      </c>
      <c r="X8" s="76">
        <f t="shared" si="1"/>
        <v>14</v>
      </c>
    </row>
    <row r="9" spans="1:24" s="28" customFormat="1" ht="15">
      <c r="A9" s="166">
        <f t="shared" si="2"/>
        <v>5</v>
      </c>
      <c r="B9" s="285" t="s">
        <v>169</v>
      </c>
      <c r="C9" s="209" t="s">
        <v>51</v>
      </c>
      <c r="D9" s="136"/>
      <c r="E9" s="255"/>
      <c r="F9" s="26"/>
      <c r="G9" s="27"/>
      <c r="H9" s="153">
        <v>2</v>
      </c>
      <c r="I9" s="153">
        <v>3</v>
      </c>
      <c r="J9" s="377">
        <v>6.5</v>
      </c>
      <c r="K9" s="377"/>
      <c r="L9" s="377"/>
      <c r="M9" s="377"/>
      <c r="N9" s="582"/>
      <c r="O9" s="582"/>
      <c r="P9" s="582"/>
      <c r="Q9" s="582"/>
      <c r="R9" s="582"/>
      <c r="S9" s="582"/>
      <c r="T9" s="377"/>
      <c r="U9" s="377"/>
      <c r="V9" s="26"/>
      <c r="W9" s="39">
        <f t="shared" si="0"/>
        <v>11.5</v>
      </c>
      <c r="X9" s="76">
        <f t="shared" si="1"/>
        <v>11.5</v>
      </c>
    </row>
    <row r="10" spans="1:24" s="28" customFormat="1" ht="15">
      <c r="A10" s="166">
        <f t="shared" si="2"/>
        <v>6</v>
      </c>
      <c r="B10" s="543" t="s">
        <v>238</v>
      </c>
      <c r="C10" s="441" t="s">
        <v>215</v>
      </c>
      <c r="D10" s="136"/>
      <c r="E10" s="255"/>
      <c r="F10" s="26"/>
      <c r="G10" s="27"/>
      <c r="H10" s="27"/>
      <c r="I10" s="27"/>
      <c r="J10" s="27"/>
      <c r="K10" s="27"/>
      <c r="L10" s="507"/>
      <c r="M10" s="507"/>
      <c r="N10" s="375">
        <v>5.5</v>
      </c>
      <c r="O10" s="375">
        <v>5</v>
      </c>
      <c r="P10" s="581"/>
      <c r="Q10" s="581"/>
      <c r="R10" s="581"/>
      <c r="S10" s="581"/>
      <c r="T10" s="611"/>
      <c r="U10" s="611"/>
      <c r="V10" s="26"/>
      <c r="W10" s="39">
        <f t="shared" si="0"/>
        <v>10.5</v>
      </c>
      <c r="X10" s="76">
        <f t="shared" si="1"/>
        <v>10.5</v>
      </c>
    </row>
    <row r="11" spans="1:24" s="28" customFormat="1" ht="15">
      <c r="A11" s="166">
        <f t="shared" si="2"/>
        <v>7</v>
      </c>
      <c r="B11" s="254" t="s">
        <v>135</v>
      </c>
      <c r="C11" s="141" t="s">
        <v>124</v>
      </c>
      <c r="D11" s="198"/>
      <c r="E11" s="138"/>
      <c r="F11" s="165">
        <v>4</v>
      </c>
      <c r="G11" s="91">
        <v>1</v>
      </c>
      <c r="H11" s="91">
        <v>4</v>
      </c>
      <c r="I11" s="91"/>
      <c r="J11" s="375"/>
      <c r="K11" s="375"/>
      <c r="L11" s="375"/>
      <c r="M11" s="375"/>
      <c r="N11" s="581"/>
      <c r="O11" s="581"/>
      <c r="P11" s="581"/>
      <c r="Q11" s="581"/>
      <c r="R11" s="581"/>
      <c r="S11" s="581"/>
      <c r="T11" s="611"/>
      <c r="U11" s="611"/>
      <c r="V11" s="96"/>
      <c r="W11" s="39">
        <f t="shared" si="0"/>
        <v>9</v>
      </c>
      <c r="X11" s="76">
        <f t="shared" si="1"/>
        <v>9</v>
      </c>
    </row>
    <row r="12" spans="1:24" s="28" customFormat="1" ht="15">
      <c r="A12" s="166">
        <f t="shared" si="2"/>
        <v>8</v>
      </c>
      <c r="B12" s="254" t="s">
        <v>137</v>
      </c>
      <c r="C12" s="141" t="s">
        <v>124</v>
      </c>
      <c r="D12" s="150"/>
      <c r="E12" s="138"/>
      <c r="F12" s="124"/>
      <c r="G12" s="91">
        <v>8</v>
      </c>
      <c r="H12" s="91"/>
      <c r="I12" s="91"/>
      <c r="J12" s="375"/>
      <c r="K12" s="375"/>
      <c r="L12" s="375"/>
      <c r="M12" s="375"/>
      <c r="N12" s="581"/>
      <c r="O12" s="581"/>
      <c r="P12" s="581"/>
      <c r="Q12" s="581"/>
      <c r="R12" s="581"/>
      <c r="S12" s="581"/>
      <c r="T12" s="611"/>
      <c r="U12" s="611"/>
      <c r="V12" s="119"/>
      <c r="W12" s="39">
        <f t="shared" si="0"/>
        <v>8</v>
      </c>
      <c r="X12" s="76">
        <f t="shared" si="1"/>
        <v>8</v>
      </c>
    </row>
    <row r="13" spans="1:24" s="28" customFormat="1" ht="15">
      <c r="A13" s="166">
        <f t="shared" si="2"/>
        <v>9</v>
      </c>
      <c r="B13" s="380" t="s">
        <v>208</v>
      </c>
      <c r="C13" s="141" t="s">
        <v>36</v>
      </c>
      <c r="D13" s="136"/>
      <c r="E13" s="255"/>
      <c r="F13" s="26"/>
      <c r="G13" s="27"/>
      <c r="H13" s="27"/>
      <c r="I13" s="27"/>
      <c r="J13" s="377">
        <v>3</v>
      </c>
      <c r="K13" s="377">
        <v>4</v>
      </c>
      <c r="L13" s="377"/>
      <c r="M13" s="377"/>
      <c r="N13" s="582"/>
      <c r="O13" s="582"/>
      <c r="P13" s="582"/>
      <c r="Q13" s="582"/>
      <c r="R13" s="582"/>
      <c r="S13" s="582"/>
      <c r="T13" s="377"/>
      <c r="U13" s="377"/>
      <c r="V13" s="26"/>
      <c r="W13" s="39">
        <f t="shared" si="0"/>
        <v>7</v>
      </c>
      <c r="X13" s="76">
        <f t="shared" si="1"/>
        <v>7</v>
      </c>
    </row>
    <row r="14" spans="1:24" s="28" customFormat="1" ht="15">
      <c r="A14" s="166">
        <f t="shared" si="2"/>
        <v>10</v>
      </c>
      <c r="B14" s="631" t="s">
        <v>273</v>
      </c>
      <c r="C14" s="630" t="s">
        <v>32</v>
      </c>
      <c r="D14" s="198"/>
      <c r="E14" s="138"/>
      <c r="F14" s="165"/>
      <c r="G14" s="91"/>
      <c r="H14" s="91"/>
      <c r="I14" s="91"/>
      <c r="J14" s="375"/>
      <c r="K14" s="375"/>
      <c r="L14" s="375"/>
      <c r="M14" s="375"/>
      <c r="N14" s="581"/>
      <c r="O14" s="581"/>
      <c r="P14" s="581"/>
      <c r="Q14" s="581"/>
      <c r="R14" s="581"/>
      <c r="S14" s="581"/>
      <c r="T14" s="611">
        <v>6</v>
      </c>
      <c r="U14" s="611"/>
      <c r="V14" s="95"/>
      <c r="W14" s="39">
        <f t="shared" si="0"/>
        <v>6</v>
      </c>
      <c r="X14" s="76">
        <f t="shared" si="1"/>
        <v>6</v>
      </c>
    </row>
    <row r="15" spans="1:24" s="28" customFormat="1" ht="15">
      <c r="A15" s="166">
        <f t="shared" si="2"/>
        <v>11</v>
      </c>
      <c r="B15" s="403" t="s">
        <v>218</v>
      </c>
      <c r="C15" s="403" t="s">
        <v>219</v>
      </c>
      <c r="D15" s="26"/>
      <c r="E15" s="255"/>
      <c r="F15" s="26"/>
      <c r="G15" s="27"/>
      <c r="H15" s="27"/>
      <c r="I15" s="27"/>
      <c r="J15" s="27"/>
      <c r="K15" s="27"/>
      <c r="L15" s="375">
        <v>5</v>
      </c>
      <c r="M15" s="27"/>
      <c r="N15" s="507"/>
      <c r="O15" s="507"/>
      <c r="P15" s="507"/>
      <c r="Q15" s="507"/>
      <c r="R15" s="507"/>
      <c r="S15" s="507"/>
      <c r="T15" s="27"/>
      <c r="U15" s="27"/>
      <c r="V15" s="26"/>
      <c r="W15" s="39">
        <f t="shared" si="0"/>
        <v>5</v>
      </c>
      <c r="X15" s="76">
        <f t="shared" si="1"/>
        <v>5</v>
      </c>
    </row>
    <row r="16" spans="1:24" s="28" customFormat="1" ht="15">
      <c r="A16" s="166">
        <v>12</v>
      </c>
      <c r="B16" s="259" t="s">
        <v>136</v>
      </c>
      <c r="C16" s="141" t="s">
        <v>36</v>
      </c>
      <c r="D16" s="199"/>
      <c r="E16" s="165"/>
      <c r="F16" s="165">
        <v>1</v>
      </c>
      <c r="G16" s="165"/>
      <c r="H16" s="165"/>
      <c r="I16" s="165"/>
      <c r="J16" s="336"/>
      <c r="K16" s="336"/>
      <c r="L16" s="336"/>
      <c r="M16" s="336"/>
      <c r="N16" s="539"/>
      <c r="O16" s="539"/>
      <c r="P16" s="539"/>
      <c r="Q16" s="539"/>
      <c r="R16" s="539"/>
      <c r="S16" s="539"/>
      <c r="T16" s="348"/>
      <c r="U16" s="348"/>
      <c r="V16" s="95"/>
      <c r="W16" s="39">
        <f t="shared" si="0"/>
        <v>1</v>
      </c>
      <c r="X16" s="76">
        <f t="shared" si="1"/>
        <v>1</v>
      </c>
    </row>
    <row r="17" spans="1:14" s="331" customFormat="1" ht="15.75">
      <c r="A17" s="113"/>
      <c r="B17" s="71" t="s">
        <v>259</v>
      </c>
      <c r="C17" s="66"/>
      <c r="L17" s="37"/>
      <c r="M17" s="105"/>
      <c r="N17" s="105"/>
    </row>
    <row r="18" spans="2:22" ht="15.75">
      <c r="B18" s="71"/>
      <c r="C18" s="59"/>
      <c r="V18" s="57"/>
    </row>
    <row r="19" spans="2:22" ht="15">
      <c r="B19" s="61"/>
      <c r="C19" s="59"/>
      <c r="V19" s="57"/>
    </row>
    <row r="20" spans="2:22" ht="15">
      <c r="B20" s="60"/>
      <c r="C20" s="59"/>
      <c r="V20" s="36"/>
    </row>
    <row r="21" spans="2:3" ht="15">
      <c r="B21" s="60"/>
      <c r="C21" s="59"/>
    </row>
    <row r="22" spans="2:3" ht="15">
      <c r="B22" s="60"/>
      <c r="C22" s="59"/>
    </row>
    <row r="29" ht="15">
      <c r="B29" s="115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ignoredErrors>
    <ignoredError sqref="X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="60" zoomScaleNormal="60" zoomScalePageLayoutView="0" workbookViewId="0" topLeftCell="A1">
      <selection activeCell="A5" sqref="A5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7" width="8.7109375" style="0" customWidth="1"/>
    <col min="8" max="9" width="8.7109375" style="186" customWidth="1"/>
    <col min="10" max="21" width="8.7109375" style="331" customWidth="1"/>
    <col min="22" max="22" width="16.28125" style="36" customWidth="1"/>
    <col min="23" max="23" width="8.7109375" style="0" customWidth="1"/>
    <col min="24" max="24" width="14.1406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/>
      <c r="W1" s="2"/>
      <c r="X1" s="2"/>
    </row>
    <row r="2" spans="1:24" ht="18">
      <c r="A2" s="1" t="s">
        <v>47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5" t="s">
        <v>16</v>
      </c>
      <c r="X3" s="656"/>
    </row>
    <row r="4" spans="1:24" ht="15">
      <c r="A4" s="6" t="s">
        <v>1</v>
      </c>
      <c r="B4" s="7" t="s">
        <v>0</v>
      </c>
      <c r="C4" s="15" t="s">
        <v>2</v>
      </c>
      <c r="D4" s="100">
        <v>40982</v>
      </c>
      <c r="E4" s="10">
        <v>40983</v>
      </c>
      <c r="F4" s="9"/>
      <c r="G4" s="9"/>
      <c r="H4" s="64"/>
      <c r="I4" s="64"/>
      <c r="J4" s="9">
        <v>42181</v>
      </c>
      <c r="K4" s="9">
        <v>42183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5" t="s">
        <v>4</v>
      </c>
      <c r="X4" s="74" t="s">
        <v>5</v>
      </c>
    </row>
    <row r="5" spans="1:24" s="28" customFormat="1" ht="15.75">
      <c r="A5" s="176">
        <v>1</v>
      </c>
      <c r="B5" s="240" t="s">
        <v>107</v>
      </c>
      <c r="C5" s="240" t="s">
        <v>30</v>
      </c>
      <c r="D5" s="585">
        <v>4</v>
      </c>
      <c r="E5" s="233">
        <v>6</v>
      </c>
      <c r="F5" s="202">
        <v>6</v>
      </c>
      <c r="G5" s="202">
        <v>6</v>
      </c>
      <c r="H5" s="266">
        <v>9</v>
      </c>
      <c r="I5" s="266">
        <v>7</v>
      </c>
      <c r="J5" s="266">
        <v>6</v>
      </c>
      <c r="K5" s="586">
        <v>5</v>
      </c>
      <c r="L5" s="266">
        <v>6</v>
      </c>
      <c r="M5" s="266">
        <v>6</v>
      </c>
      <c r="N5" s="266">
        <v>6</v>
      </c>
      <c r="O5" s="266">
        <v>6</v>
      </c>
      <c r="P5" s="586">
        <v>5</v>
      </c>
      <c r="Q5" s="586">
        <v>5</v>
      </c>
      <c r="R5" s="586">
        <v>6</v>
      </c>
      <c r="S5" s="586">
        <v>6</v>
      </c>
      <c r="T5" s="266">
        <v>10</v>
      </c>
      <c r="U5" s="266">
        <v>10</v>
      </c>
      <c r="V5" s="389">
        <v>5</v>
      </c>
      <c r="W5" s="46">
        <f>SUM(D5:V5)</f>
        <v>120</v>
      </c>
      <c r="X5" s="102">
        <f>SUM(D5:V5)-4-5-5-5-6-6</f>
        <v>89</v>
      </c>
    </row>
    <row r="6" spans="1:24" ht="15.75">
      <c r="A6" s="110">
        <v>2</v>
      </c>
      <c r="B6" s="240" t="s">
        <v>108</v>
      </c>
      <c r="C6" s="240" t="s">
        <v>71</v>
      </c>
      <c r="D6" s="234">
        <v>7</v>
      </c>
      <c r="E6" s="29">
        <v>1</v>
      </c>
      <c r="F6" s="29"/>
      <c r="G6" s="29"/>
      <c r="H6" s="29">
        <v>1</v>
      </c>
      <c r="I6" s="29">
        <v>0</v>
      </c>
      <c r="J6" s="29">
        <v>1</v>
      </c>
      <c r="K6" s="505"/>
      <c r="L6" s="505"/>
      <c r="M6" s="505"/>
      <c r="N6" s="505"/>
      <c r="O6" s="505"/>
      <c r="P6" s="450"/>
      <c r="Q6" s="450"/>
      <c r="R6" s="450"/>
      <c r="S6" s="450"/>
      <c r="T6" s="450"/>
      <c r="U6" s="450"/>
      <c r="V6" s="88">
        <v>16</v>
      </c>
      <c r="W6" s="230">
        <f>SUM(D6:V6)</f>
        <v>26</v>
      </c>
      <c r="X6" s="102">
        <f>SUM(D6:V6)</f>
        <v>26</v>
      </c>
    </row>
    <row r="7" spans="1:24" s="186" customFormat="1" ht="15.75">
      <c r="A7" s="110">
        <v>3</v>
      </c>
      <c r="B7" s="284" t="s">
        <v>167</v>
      </c>
      <c r="C7" s="114" t="s">
        <v>160</v>
      </c>
      <c r="D7" s="114"/>
      <c r="E7" s="114"/>
      <c r="F7" s="114"/>
      <c r="G7" s="114"/>
      <c r="H7" s="167">
        <v>3</v>
      </c>
      <c r="I7" s="167">
        <v>1</v>
      </c>
      <c r="J7" s="167"/>
      <c r="K7" s="521"/>
      <c r="L7" s="521"/>
      <c r="M7" s="521"/>
      <c r="N7" s="521"/>
      <c r="O7" s="521"/>
      <c r="P7" s="167"/>
      <c r="Q7" s="167"/>
      <c r="R7" s="167"/>
      <c r="S7" s="167"/>
      <c r="T7" s="202"/>
      <c r="U7" s="202"/>
      <c r="V7" s="114"/>
      <c r="W7" s="230">
        <f>SUM(D7:V7)</f>
        <v>4</v>
      </c>
      <c r="X7" s="102">
        <f>SUM(D7:V7)</f>
        <v>4</v>
      </c>
    </row>
    <row r="8" spans="1:14" s="331" customFormat="1" ht="15.75">
      <c r="A8" s="113"/>
      <c r="B8" s="71" t="s">
        <v>259</v>
      </c>
      <c r="C8" s="66"/>
      <c r="L8" s="37"/>
      <c r="M8" s="105"/>
      <c r="N8" s="105"/>
    </row>
    <row r="9" spans="2:21" s="73" customFormat="1" ht="15.75">
      <c r="B9" s="71"/>
      <c r="C9" s="59"/>
      <c r="H9" s="186"/>
      <c r="I9" s="186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9"/>
  <sheetViews>
    <sheetView zoomScale="60" zoomScaleNormal="60" zoomScalePageLayoutView="0" workbookViewId="0" topLeftCell="A1">
      <selection activeCell="C6" sqref="C6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12.8515625" style="0" customWidth="1"/>
    <col min="4" max="7" width="8.7109375" style="0" customWidth="1"/>
    <col min="8" max="9" width="8.7109375" style="186" customWidth="1"/>
    <col min="10" max="21" width="8.7109375" style="331" customWidth="1"/>
    <col min="22" max="22" width="12.28125" style="105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/>
      <c r="W1" s="2"/>
      <c r="X1" s="2"/>
    </row>
    <row r="2" spans="1:24" ht="18">
      <c r="A2" s="1" t="s">
        <v>11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7" t="s">
        <v>16</v>
      </c>
      <c r="X3" s="656"/>
    </row>
    <row r="4" spans="1:24" ht="15">
      <c r="A4" s="6" t="s">
        <v>1</v>
      </c>
      <c r="B4" s="7" t="s">
        <v>0</v>
      </c>
      <c r="C4" s="15" t="s">
        <v>2</v>
      </c>
      <c r="D4" s="100">
        <v>40982</v>
      </c>
      <c r="E4" s="228">
        <v>40983</v>
      </c>
      <c r="F4" s="100"/>
      <c r="G4" s="100"/>
      <c r="H4" s="267"/>
      <c r="I4" s="267"/>
      <c r="J4" s="9">
        <v>42181</v>
      </c>
      <c r="K4" s="9">
        <v>42183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5" t="s">
        <v>4</v>
      </c>
      <c r="X4" s="74" t="s">
        <v>5</v>
      </c>
    </row>
    <row r="5" spans="1:24" s="28" customFormat="1" ht="15">
      <c r="A5" s="443">
        <v>1</v>
      </c>
      <c r="B5" s="209" t="s">
        <v>54</v>
      </c>
      <c r="C5" s="210" t="s">
        <v>32</v>
      </c>
      <c r="D5" s="198">
        <v>12</v>
      </c>
      <c r="E5" s="580">
        <v>5</v>
      </c>
      <c r="F5" s="146">
        <v>15</v>
      </c>
      <c r="G5" s="146">
        <v>17</v>
      </c>
      <c r="H5" s="576">
        <v>9</v>
      </c>
      <c r="I5" s="268">
        <v>14</v>
      </c>
      <c r="J5" s="268">
        <v>17</v>
      </c>
      <c r="K5" s="268">
        <v>11</v>
      </c>
      <c r="L5" s="576">
        <v>4</v>
      </c>
      <c r="M5" s="576"/>
      <c r="N5" s="268">
        <v>12</v>
      </c>
      <c r="O5" s="268">
        <v>11</v>
      </c>
      <c r="P5" s="576">
        <v>8</v>
      </c>
      <c r="Q5" s="576"/>
      <c r="R5" s="268">
        <v>10</v>
      </c>
      <c r="S5" s="268">
        <v>11</v>
      </c>
      <c r="T5" s="268">
        <v>12</v>
      </c>
      <c r="U5" s="268">
        <v>14</v>
      </c>
      <c r="V5" s="145">
        <v>25</v>
      </c>
      <c r="W5" s="103">
        <f aca="true" t="shared" si="0" ref="W5:W24">SUM(D5:V5)</f>
        <v>207</v>
      </c>
      <c r="X5" s="76">
        <f>SUM(D5:V5)-8-4-9-5</f>
        <v>181</v>
      </c>
    </row>
    <row r="6" spans="1:24" s="28" customFormat="1" ht="15">
      <c r="A6" s="450">
        <v>2</v>
      </c>
      <c r="B6" s="209" t="s">
        <v>97</v>
      </c>
      <c r="C6" s="210" t="s">
        <v>115</v>
      </c>
      <c r="D6" s="198">
        <v>1</v>
      </c>
      <c r="E6" s="239">
        <v>9</v>
      </c>
      <c r="F6" s="146">
        <v>10</v>
      </c>
      <c r="G6" s="146">
        <v>6</v>
      </c>
      <c r="H6" s="576"/>
      <c r="I6" s="268">
        <v>1</v>
      </c>
      <c r="J6" s="268">
        <v>3</v>
      </c>
      <c r="K6" s="268">
        <v>3</v>
      </c>
      <c r="L6" s="268">
        <v>11</v>
      </c>
      <c r="M6" s="576"/>
      <c r="N6" s="268">
        <v>9</v>
      </c>
      <c r="O6" s="268">
        <v>14</v>
      </c>
      <c r="P6" s="576"/>
      <c r="Q6" s="576"/>
      <c r="R6" s="576"/>
      <c r="S6" s="576"/>
      <c r="T6" s="609"/>
      <c r="U6" s="609">
        <v>24</v>
      </c>
      <c r="V6" s="145"/>
      <c r="W6" s="103">
        <f t="shared" si="0"/>
        <v>91</v>
      </c>
      <c r="X6" s="76">
        <f>SUM(D6:V6)</f>
        <v>91</v>
      </c>
    </row>
    <row r="7" spans="1:24" s="28" customFormat="1" ht="15">
      <c r="A7" s="166">
        <v>3</v>
      </c>
      <c r="B7" s="209" t="s">
        <v>94</v>
      </c>
      <c r="C7" s="210" t="s">
        <v>31</v>
      </c>
      <c r="D7" s="198">
        <v>9</v>
      </c>
      <c r="E7" s="239">
        <v>7</v>
      </c>
      <c r="F7" s="279">
        <v>12</v>
      </c>
      <c r="G7" s="282">
        <v>14</v>
      </c>
      <c r="H7" s="281">
        <v>11</v>
      </c>
      <c r="I7" s="281">
        <v>6</v>
      </c>
      <c r="J7" s="281">
        <v>10</v>
      </c>
      <c r="K7" s="572"/>
      <c r="L7" s="572"/>
      <c r="M7" s="572"/>
      <c r="N7" s="572"/>
      <c r="O7" s="281">
        <v>7</v>
      </c>
      <c r="P7" s="572"/>
      <c r="Q7" s="572"/>
      <c r="R7" s="281"/>
      <c r="S7" s="281"/>
      <c r="T7" s="281"/>
      <c r="U7" s="281"/>
      <c r="V7" s="145">
        <v>5</v>
      </c>
      <c r="W7" s="103">
        <f t="shared" si="0"/>
        <v>81</v>
      </c>
      <c r="X7" s="76">
        <f>SUM(D7:V7)</f>
        <v>81</v>
      </c>
    </row>
    <row r="8" spans="1:24" s="28" customFormat="1" ht="15">
      <c r="A8" s="166">
        <v>4</v>
      </c>
      <c r="B8" s="209" t="s">
        <v>96</v>
      </c>
      <c r="C8" s="210" t="s">
        <v>31</v>
      </c>
      <c r="D8" s="575">
        <v>2</v>
      </c>
      <c r="E8" s="239">
        <v>3</v>
      </c>
      <c r="F8" s="574"/>
      <c r="G8" s="140">
        <v>5</v>
      </c>
      <c r="H8" s="440">
        <v>7</v>
      </c>
      <c r="I8" s="440">
        <v>2</v>
      </c>
      <c r="J8" s="440">
        <v>4</v>
      </c>
      <c r="K8" s="440">
        <v>4</v>
      </c>
      <c r="L8" s="440">
        <v>6</v>
      </c>
      <c r="M8" s="573"/>
      <c r="N8" s="440">
        <v>7</v>
      </c>
      <c r="O8" s="440">
        <v>3</v>
      </c>
      <c r="P8" s="573">
        <v>1</v>
      </c>
      <c r="Q8" s="440">
        <v>7</v>
      </c>
      <c r="R8" s="573">
        <v>2</v>
      </c>
      <c r="S8" s="573">
        <v>1</v>
      </c>
      <c r="T8" s="472">
        <v>16</v>
      </c>
      <c r="U8" s="472">
        <v>10</v>
      </c>
      <c r="V8" s="270">
        <v>5</v>
      </c>
      <c r="W8" s="103">
        <f t="shared" si="0"/>
        <v>85</v>
      </c>
      <c r="X8" s="76">
        <f>SUM(D8:V8)-1-2-1-2</f>
        <v>79</v>
      </c>
    </row>
    <row r="9" spans="1:24" s="28" customFormat="1" ht="15">
      <c r="A9" s="166">
        <v>5</v>
      </c>
      <c r="B9" s="474" t="s">
        <v>128</v>
      </c>
      <c r="C9" s="473" t="s">
        <v>215</v>
      </c>
      <c r="D9" s="578"/>
      <c r="E9" s="579"/>
      <c r="F9" s="146">
        <v>7</v>
      </c>
      <c r="G9" s="282">
        <v>10</v>
      </c>
      <c r="H9" s="572">
        <v>1</v>
      </c>
      <c r="I9" s="572">
        <v>3</v>
      </c>
      <c r="J9" s="281">
        <v>9</v>
      </c>
      <c r="K9" s="572">
        <v>5</v>
      </c>
      <c r="L9" s="281">
        <v>8</v>
      </c>
      <c r="M9" s="281">
        <v>6</v>
      </c>
      <c r="N9" s="281">
        <v>5</v>
      </c>
      <c r="O9" s="281">
        <v>6</v>
      </c>
      <c r="P9" s="281">
        <v>5</v>
      </c>
      <c r="Q9" s="572">
        <v>4</v>
      </c>
      <c r="R9" s="281">
        <v>7</v>
      </c>
      <c r="S9" s="281">
        <v>6</v>
      </c>
      <c r="T9" s="608"/>
      <c r="U9" s="608"/>
      <c r="V9" s="329"/>
      <c r="W9" s="103">
        <f t="shared" si="0"/>
        <v>82</v>
      </c>
      <c r="X9" s="179">
        <f>SUM(D9:V9)-1-5-3-4</f>
        <v>69</v>
      </c>
    </row>
    <row r="10" spans="1:24" s="28" customFormat="1" ht="15">
      <c r="A10" s="166">
        <v>6</v>
      </c>
      <c r="B10" s="460" t="s">
        <v>158</v>
      </c>
      <c r="C10" s="210" t="s">
        <v>31</v>
      </c>
      <c r="D10" s="275"/>
      <c r="E10" s="370"/>
      <c r="F10" s="275"/>
      <c r="G10" s="275"/>
      <c r="H10" s="472">
        <v>14</v>
      </c>
      <c r="I10" s="472">
        <v>9</v>
      </c>
      <c r="J10" s="472">
        <v>14</v>
      </c>
      <c r="K10" s="472">
        <v>14</v>
      </c>
      <c r="L10" s="573"/>
      <c r="M10" s="573"/>
      <c r="N10" s="472">
        <v>3</v>
      </c>
      <c r="O10" s="472">
        <v>0</v>
      </c>
      <c r="P10" s="573"/>
      <c r="Q10" s="573">
        <v>0</v>
      </c>
      <c r="R10" s="573"/>
      <c r="S10" s="573"/>
      <c r="T10" s="472"/>
      <c r="U10" s="472"/>
      <c r="V10" s="270">
        <v>5</v>
      </c>
      <c r="W10" s="103">
        <f t="shared" si="0"/>
        <v>59</v>
      </c>
      <c r="X10" s="76">
        <f aca="true" t="shared" si="1" ref="X10:X24">SUM(D10:V10)</f>
        <v>59</v>
      </c>
    </row>
    <row r="11" spans="1:24" s="28" customFormat="1" ht="15">
      <c r="A11" s="166">
        <v>7</v>
      </c>
      <c r="B11" s="209" t="s">
        <v>95</v>
      </c>
      <c r="C11" s="210" t="s">
        <v>31</v>
      </c>
      <c r="D11" s="198">
        <v>7</v>
      </c>
      <c r="E11" s="239">
        <v>12</v>
      </c>
      <c r="F11" s="146"/>
      <c r="G11" s="282">
        <v>12</v>
      </c>
      <c r="H11" s="281"/>
      <c r="I11" s="281">
        <v>5</v>
      </c>
      <c r="J11" s="281"/>
      <c r="K11" s="281"/>
      <c r="L11" s="572"/>
      <c r="M11" s="572"/>
      <c r="N11" s="572"/>
      <c r="O11" s="572"/>
      <c r="P11" s="572"/>
      <c r="Q11" s="572"/>
      <c r="R11" s="281"/>
      <c r="S11" s="281"/>
      <c r="T11" s="608"/>
      <c r="U11" s="608">
        <v>18</v>
      </c>
      <c r="V11" s="144"/>
      <c r="W11" s="103">
        <f t="shared" si="0"/>
        <v>54</v>
      </c>
      <c r="X11" s="76">
        <f t="shared" si="1"/>
        <v>54</v>
      </c>
    </row>
    <row r="12" spans="1:24" s="28" customFormat="1" ht="15">
      <c r="A12" s="166">
        <f aca="true" t="shared" si="2" ref="A12:A18">(1+A11)</f>
        <v>8</v>
      </c>
      <c r="B12" s="623" t="s">
        <v>272</v>
      </c>
      <c r="C12" s="210" t="s">
        <v>31</v>
      </c>
      <c r="D12" s="136"/>
      <c r="E12" s="255"/>
      <c r="F12" s="136"/>
      <c r="G12" s="136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4">
        <v>22</v>
      </c>
      <c r="U12" s="624">
        <v>8</v>
      </c>
      <c r="V12" s="227"/>
      <c r="W12" s="103">
        <f t="shared" si="0"/>
        <v>30</v>
      </c>
      <c r="X12" s="76">
        <f t="shared" si="1"/>
        <v>30</v>
      </c>
    </row>
    <row r="13" spans="1:24" s="28" customFormat="1" ht="15">
      <c r="A13" s="166">
        <f t="shared" si="2"/>
        <v>9</v>
      </c>
      <c r="B13" s="159" t="s">
        <v>214</v>
      </c>
      <c r="C13" s="210" t="s">
        <v>31</v>
      </c>
      <c r="D13" s="578"/>
      <c r="E13" s="579"/>
      <c r="F13" s="578"/>
      <c r="G13" s="578"/>
      <c r="H13" s="626"/>
      <c r="I13" s="626"/>
      <c r="J13" s="625"/>
      <c r="K13" s="625"/>
      <c r="L13" s="440">
        <v>2</v>
      </c>
      <c r="M13" s="625"/>
      <c r="N13" s="624">
        <v>1</v>
      </c>
      <c r="O13" s="624">
        <v>2</v>
      </c>
      <c r="P13" s="624"/>
      <c r="Q13" s="624"/>
      <c r="R13" s="624">
        <v>5</v>
      </c>
      <c r="S13" s="624">
        <v>8</v>
      </c>
      <c r="T13" s="624">
        <v>6</v>
      </c>
      <c r="U13" s="624">
        <v>0</v>
      </c>
      <c r="V13" s="329"/>
      <c r="W13" s="103">
        <f t="shared" si="0"/>
        <v>24</v>
      </c>
      <c r="X13" s="76">
        <f t="shared" si="1"/>
        <v>24</v>
      </c>
    </row>
    <row r="14" spans="1:24" s="28" customFormat="1" ht="15">
      <c r="A14" s="166">
        <f t="shared" si="2"/>
        <v>10</v>
      </c>
      <c r="B14" s="209" t="s">
        <v>52</v>
      </c>
      <c r="C14" s="210" t="s">
        <v>71</v>
      </c>
      <c r="D14" s="198">
        <v>3</v>
      </c>
      <c r="E14" s="239">
        <v>2</v>
      </c>
      <c r="F14" s="140"/>
      <c r="G14" s="140"/>
      <c r="H14" s="440">
        <v>4</v>
      </c>
      <c r="I14" s="440">
        <v>11</v>
      </c>
      <c r="J14" s="440"/>
      <c r="K14" s="440"/>
      <c r="L14" s="573"/>
      <c r="M14" s="573"/>
      <c r="N14" s="573"/>
      <c r="O14" s="573"/>
      <c r="P14" s="573"/>
      <c r="Q14" s="573"/>
      <c r="R14" s="440"/>
      <c r="S14" s="440"/>
      <c r="T14" s="472"/>
      <c r="U14" s="472"/>
      <c r="V14" s="148"/>
      <c r="W14" s="103">
        <f t="shared" si="0"/>
        <v>20</v>
      </c>
      <c r="X14" s="76">
        <f t="shared" si="1"/>
        <v>20</v>
      </c>
    </row>
    <row r="15" spans="1:24" s="28" customFormat="1" ht="15">
      <c r="A15" s="166">
        <f t="shared" si="2"/>
        <v>11</v>
      </c>
      <c r="B15" s="398" t="s">
        <v>177</v>
      </c>
      <c r="C15" s="210" t="s">
        <v>31</v>
      </c>
      <c r="D15" s="456"/>
      <c r="E15" s="456"/>
      <c r="F15" s="564"/>
      <c r="G15" s="564"/>
      <c r="H15" s="565"/>
      <c r="I15" s="565"/>
      <c r="J15" s="565"/>
      <c r="K15" s="565"/>
      <c r="L15" s="47">
        <v>1</v>
      </c>
      <c r="M15" s="47">
        <v>1</v>
      </c>
      <c r="N15" s="47"/>
      <c r="O15" s="47"/>
      <c r="P15" s="47"/>
      <c r="Q15" s="47"/>
      <c r="R15" s="47">
        <v>1</v>
      </c>
      <c r="S15" s="47">
        <v>3</v>
      </c>
      <c r="T15" s="47">
        <v>8</v>
      </c>
      <c r="U15" s="47">
        <v>6</v>
      </c>
      <c r="V15" s="417"/>
      <c r="W15" s="103">
        <f t="shared" si="0"/>
        <v>20</v>
      </c>
      <c r="X15" s="76">
        <f t="shared" si="1"/>
        <v>20</v>
      </c>
    </row>
    <row r="16" spans="1:24" s="28" customFormat="1" ht="15">
      <c r="A16" s="166">
        <f t="shared" si="2"/>
        <v>12</v>
      </c>
      <c r="B16" s="474" t="s">
        <v>131</v>
      </c>
      <c r="C16" s="397" t="s">
        <v>50</v>
      </c>
      <c r="D16" s="493"/>
      <c r="E16" s="493"/>
      <c r="F16" s="147">
        <v>3</v>
      </c>
      <c r="G16" s="147">
        <v>2</v>
      </c>
      <c r="H16" s="269">
        <v>5</v>
      </c>
      <c r="I16" s="569"/>
      <c r="J16" s="269">
        <v>1</v>
      </c>
      <c r="K16" s="269">
        <v>2</v>
      </c>
      <c r="L16" s="569"/>
      <c r="M16" s="569"/>
      <c r="N16" s="269">
        <v>2</v>
      </c>
      <c r="O16" s="269">
        <v>4</v>
      </c>
      <c r="P16" s="269"/>
      <c r="Q16" s="269"/>
      <c r="R16" s="269"/>
      <c r="S16" s="269"/>
      <c r="T16" s="610"/>
      <c r="U16" s="610"/>
      <c r="V16" s="145"/>
      <c r="W16" s="103">
        <f t="shared" si="0"/>
        <v>19</v>
      </c>
      <c r="X16" s="76">
        <f t="shared" si="1"/>
        <v>19</v>
      </c>
    </row>
    <row r="17" spans="1:24" s="28" customFormat="1" ht="15">
      <c r="A17" s="166">
        <f t="shared" si="2"/>
        <v>13</v>
      </c>
      <c r="B17" s="474" t="s">
        <v>125</v>
      </c>
      <c r="C17" s="210" t="s">
        <v>31</v>
      </c>
      <c r="D17" s="571"/>
      <c r="E17" s="567"/>
      <c r="F17" s="493"/>
      <c r="G17" s="147">
        <v>8</v>
      </c>
      <c r="H17" s="569"/>
      <c r="I17" s="569"/>
      <c r="J17" s="269">
        <v>8</v>
      </c>
      <c r="K17" s="269"/>
      <c r="L17" s="569"/>
      <c r="M17" s="269"/>
      <c r="N17" s="269"/>
      <c r="O17" s="269"/>
      <c r="P17" s="269"/>
      <c r="Q17" s="269"/>
      <c r="R17" s="269"/>
      <c r="S17" s="269"/>
      <c r="T17" s="269"/>
      <c r="U17" s="269"/>
      <c r="V17" s="144"/>
      <c r="W17" s="103">
        <f t="shared" si="0"/>
        <v>16</v>
      </c>
      <c r="X17" s="76">
        <f t="shared" si="1"/>
        <v>16</v>
      </c>
    </row>
    <row r="18" spans="1:24" s="28" customFormat="1" ht="15">
      <c r="A18" s="166">
        <f t="shared" si="2"/>
        <v>14</v>
      </c>
      <c r="B18" s="469" t="s">
        <v>199</v>
      </c>
      <c r="C18" s="210" t="s">
        <v>31</v>
      </c>
      <c r="D18" s="119"/>
      <c r="E18" s="119"/>
      <c r="F18" s="119"/>
      <c r="G18" s="119"/>
      <c r="H18" s="548"/>
      <c r="I18" s="548"/>
      <c r="J18" s="548"/>
      <c r="K18" s="462">
        <v>6</v>
      </c>
      <c r="L18" s="570"/>
      <c r="M18" s="570"/>
      <c r="N18" s="570"/>
      <c r="O18" s="462">
        <v>9</v>
      </c>
      <c r="P18" s="462"/>
      <c r="Q18" s="462"/>
      <c r="R18" s="462"/>
      <c r="S18" s="462"/>
      <c r="T18" s="462"/>
      <c r="U18" s="462"/>
      <c r="V18" s="329"/>
      <c r="W18" s="103">
        <f t="shared" si="0"/>
        <v>15</v>
      </c>
      <c r="X18" s="76">
        <f t="shared" si="1"/>
        <v>15</v>
      </c>
    </row>
    <row r="19" spans="1:24" s="28" customFormat="1" ht="15">
      <c r="A19" s="166">
        <v>15</v>
      </c>
      <c r="B19" s="577" t="s">
        <v>175</v>
      </c>
      <c r="C19" s="628" t="s">
        <v>115</v>
      </c>
      <c r="D19" s="26"/>
      <c r="E19" s="26"/>
      <c r="F19" s="26"/>
      <c r="G19" s="26"/>
      <c r="H19" s="227"/>
      <c r="I19" s="227"/>
      <c r="J19" s="227"/>
      <c r="K19" s="227"/>
      <c r="L19" s="561"/>
      <c r="M19" s="561"/>
      <c r="N19" s="561"/>
      <c r="O19" s="561"/>
      <c r="P19" s="561"/>
      <c r="Q19" s="561"/>
      <c r="R19" s="47">
        <v>3</v>
      </c>
      <c r="S19" s="47">
        <v>4</v>
      </c>
      <c r="T19" s="47">
        <v>4</v>
      </c>
      <c r="U19" s="47">
        <v>4</v>
      </c>
      <c r="V19" s="227"/>
      <c r="W19" s="103">
        <f t="shared" si="0"/>
        <v>15</v>
      </c>
      <c r="X19" s="76">
        <f t="shared" si="1"/>
        <v>15</v>
      </c>
    </row>
    <row r="20" spans="1:24" s="28" customFormat="1" ht="15">
      <c r="A20" s="166">
        <v>16</v>
      </c>
      <c r="B20" s="149" t="s">
        <v>130</v>
      </c>
      <c r="C20" s="635" t="s">
        <v>51</v>
      </c>
      <c r="D20" s="124"/>
      <c r="E20" s="101"/>
      <c r="F20" s="147">
        <v>4</v>
      </c>
      <c r="G20" s="101">
        <v>4</v>
      </c>
      <c r="H20" s="270">
        <v>2</v>
      </c>
      <c r="I20" s="547"/>
      <c r="J20" s="547"/>
      <c r="K20" s="547"/>
      <c r="L20" s="547"/>
      <c r="M20" s="547"/>
      <c r="N20" s="547"/>
      <c r="O20" s="270"/>
      <c r="P20" s="270"/>
      <c r="Q20" s="270"/>
      <c r="R20" s="270"/>
      <c r="S20" s="270"/>
      <c r="T20" s="270"/>
      <c r="U20" s="270"/>
      <c r="V20" s="127"/>
      <c r="W20" s="103">
        <f t="shared" si="0"/>
        <v>10</v>
      </c>
      <c r="X20" s="76">
        <f t="shared" si="1"/>
        <v>10</v>
      </c>
    </row>
    <row r="21" spans="1:24" s="28" customFormat="1" ht="15">
      <c r="A21" s="158">
        <v>17</v>
      </c>
      <c r="B21" s="463" t="s">
        <v>129</v>
      </c>
      <c r="C21" s="209" t="s">
        <v>31</v>
      </c>
      <c r="D21" s="559"/>
      <c r="E21" s="493"/>
      <c r="F21" s="165">
        <v>5</v>
      </c>
      <c r="G21" s="493"/>
      <c r="H21" s="527"/>
      <c r="I21" s="527"/>
      <c r="J21" s="527"/>
      <c r="K21" s="527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03">
        <f t="shared" si="0"/>
        <v>5</v>
      </c>
      <c r="X21" s="76">
        <f t="shared" si="1"/>
        <v>5</v>
      </c>
    </row>
    <row r="22" spans="1:24" s="28" customFormat="1" ht="15">
      <c r="A22" s="158">
        <v>18</v>
      </c>
      <c r="B22" s="11" t="s">
        <v>251</v>
      </c>
      <c r="C22" s="468" t="s">
        <v>252</v>
      </c>
      <c r="D22" s="564"/>
      <c r="E22" s="564"/>
      <c r="F22" s="564"/>
      <c r="G22" s="564"/>
      <c r="H22" s="565"/>
      <c r="I22" s="565"/>
      <c r="J22" s="464"/>
      <c r="K22" s="464"/>
      <c r="L22" s="464"/>
      <c r="M22" s="464"/>
      <c r="N22" s="464"/>
      <c r="O22" s="464"/>
      <c r="P22" s="47">
        <v>3</v>
      </c>
      <c r="Q22" s="464"/>
      <c r="R22" s="464"/>
      <c r="S22" s="464"/>
      <c r="T22" s="464"/>
      <c r="U22" s="464"/>
      <c r="V22" s="417"/>
      <c r="W22" s="103">
        <f t="shared" si="0"/>
        <v>3</v>
      </c>
      <c r="X22" s="76">
        <f t="shared" si="1"/>
        <v>3</v>
      </c>
    </row>
    <row r="23" spans="1:24" s="28" customFormat="1" ht="15">
      <c r="A23" s="158">
        <v>19</v>
      </c>
      <c r="B23" s="474" t="s">
        <v>132</v>
      </c>
      <c r="C23" s="473" t="s">
        <v>73</v>
      </c>
      <c r="D23" s="566"/>
      <c r="E23" s="567"/>
      <c r="F23" s="493">
        <v>2</v>
      </c>
      <c r="G23" s="568"/>
      <c r="H23" s="569"/>
      <c r="I23" s="5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144"/>
      <c r="W23" s="103">
        <f t="shared" si="0"/>
        <v>2</v>
      </c>
      <c r="X23" s="76">
        <f t="shared" si="1"/>
        <v>2</v>
      </c>
    </row>
    <row r="24" spans="1:24" s="28" customFormat="1" ht="15">
      <c r="A24" s="158">
        <v>20</v>
      </c>
      <c r="B24" s="474" t="s">
        <v>133</v>
      </c>
      <c r="C24" s="474" t="s">
        <v>33</v>
      </c>
      <c r="D24" s="553"/>
      <c r="E24" s="504"/>
      <c r="F24" s="101">
        <v>1</v>
      </c>
      <c r="G24" s="101">
        <v>1</v>
      </c>
      <c r="H24" s="504"/>
      <c r="I24" s="504"/>
      <c r="J24" s="504"/>
      <c r="K24" s="504">
        <v>0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24"/>
      <c r="W24" s="39">
        <f t="shared" si="0"/>
        <v>2</v>
      </c>
      <c r="X24" s="76">
        <f t="shared" si="1"/>
        <v>2</v>
      </c>
    </row>
    <row r="25" spans="2:3" ht="15">
      <c r="B25" s="72"/>
      <c r="C25" s="66"/>
    </row>
    <row r="26" spans="1:14" s="331" customFormat="1" ht="15.75">
      <c r="A26" s="113"/>
      <c r="B26" s="71" t="s">
        <v>259</v>
      </c>
      <c r="C26" s="66"/>
      <c r="L26" s="37"/>
      <c r="M26" s="105"/>
      <c r="N26" s="105"/>
    </row>
    <row r="27" spans="2:6" ht="15">
      <c r="B27" s="111"/>
      <c r="C27" s="81"/>
      <c r="D27" s="105"/>
      <c r="E27" s="105"/>
      <c r="F27" s="105"/>
    </row>
    <row r="28" spans="2:6" ht="15">
      <c r="B28" s="111"/>
      <c r="C28" s="81"/>
      <c r="D28" s="105"/>
      <c r="E28" s="111"/>
      <c r="F28" s="81"/>
    </row>
    <row r="29" spans="2:6" ht="15">
      <c r="B29" s="111"/>
      <c r="C29" s="81"/>
      <c r="D29" s="105"/>
      <c r="E29" s="111"/>
      <c r="F29" s="81"/>
    </row>
    <row r="30" spans="2:6" ht="15">
      <c r="B30" s="111"/>
      <c r="C30" s="81"/>
      <c r="D30" s="105"/>
      <c r="E30" s="111"/>
      <c r="F30" s="81"/>
    </row>
    <row r="31" spans="2:6" ht="15">
      <c r="B31" s="111"/>
      <c r="C31" s="81"/>
      <c r="D31" s="105"/>
      <c r="E31" s="111"/>
      <c r="F31" s="81"/>
    </row>
    <row r="32" spans="2:6" ht="15">
      <c r="B32" s="111"/>
      <c r="C32" s="81"/>
      <c r="D32" s="105"/>
      <c r="E32" s="111"/>
      <c r="F32" s="81"/>
    </row>
    <row r="33" spans="2:6" ht="15">
      <c r="B33" s="111"/>
      <c r="C33" s="81"/>
      <c r="D33" s="105"/>
      <c r="E33" s="111"/>
      <c r="F33" s="81"/>
    </row>
    <row r="34" spans="2:6" ht="15">
      <c r="B34" s="111"/>
      <c r="C34" s="81"/>
      <c r="D34" s="105"/>
      <c r="E34" s="105"/>
      <c r="F34" s="105"/>
    </row>
    <row r="35" spans="2:6" ht="15">
      <c r="B35" s="105"/>
      <c r="C35" s="105"/>
      <c r="D35" s="105"/>
      <c r="E35" s="105"/>
      <c r="F35" s="105"/>
    </row>
    <row r="36" spans="2:6" ht="15">
      <c r="B36" s="105"/>
      <c r="C36" s="105"/>
      <c r="D36" s="105"/>
      <c r="E36" s="105"/>
      <c r="F36" s="105"/>
    </row>
    <row r="37" spans="2:6" ht="15">
      <c r="B37" s="105"/>
      <c r="C37" s="105"/>
      <c r="D37" s="105"/>
      <c r="E37" s="105"/>
      <c r="F37" s="105"/>
    </row>
    <row r="38" spans="2:6" ht="15">
      <c r="B38" s="105"/>
      <c r="C38" s="105"/>
      <c r="D38" s="105"/>
      <c r="E38" s="105"/>
      <c r="F38" s="105"/>
    </row>
    <row r="39" spans="2:6" ht="15">
      <c r="B39" s="105"/>
      <c r="C39" s="105"/>
      <c r="D39" s="105"/>
      <c r="E39" s="105"/>
      <c r="F39" s="105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50.00390625" style="0" customWidth="1"/>
    <col min="3" max="3" width="16.7109375" style="0" customWidth="1"/>
    <col min="4" max="7" width="8.7109375" style="0" customWidth="1"/>
    <col min="8" max="9" width="8.7109375" style="186" customWidth="1"/>
    <col min="10" max="21" width="8.7109375" style="331" customWidth="1"/>
    <col min="22" max="22" width="12.8515625" style="82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1" t="s">
        <v>12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5" t="s">
        <v>16</v>
      </c>
      <c r="X3" s="656"/>
    </row>
    <row r="4" spans="1:37" ht="15">
      <c r="A4" s="6" t="s">
        <v>1</v>
      </c>
      <c r="B4" s="7" t="s">
        <v>0</v>
      </c>
      <c r="C4" s="15" t="s">
        <v>2</v>
      </c>
      <c r="D4" s="100">
        <v>40982</v>
      </c>
      <c r="E4" s="10">
        <v>40983</v>
      </c>
      <c r="F4" s="9"/>
      <c r="G4" s="9"/>
      <c r="H4" s="9"/>
      <c r="I4" s="9"/>
      <c r="J4" s="9">
        <v>42181</v>
      </c>
      <c r="K4" s="9">
        <v>42183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8" t="s">
        <v>4</v>
      </c>
      <c r="X4" s="74" t="s">
        <v>5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28" customFormat="1" ht="15">
      <c r="A5" s="442">
        <v>1</v>
      </c>
      <c r="B5" s="222" t="s">
        <v>34</v>
      </c>
      <c r="C5" s="454" t="s">
        <v>30</v>
      </c>
      <c r="D5" s="563">
        <v>5</v>
      </c>
      <c r="E5" s="562">
        <v>5</v>
      </c>
      <c r="F5" s="158">
        <v>7</v>
      </c>
      <c r="G5" s="493">
        <v>5</v>
      </c>
      <c r="H5" s="493">
        <v>4</v>
      </c>
      <c r="I5" s="158">
        <v>9</v>
      </c>
      <c r="J5" s="158">
        <v>10</v>
      </c>
      <c r="K5" s="158">
        <v>9</v>
      </c>
      <c r="L5" s="158">
        <v>7</v>
      </c>
      <c r="M5" s="158">
        <v>7</v>
      </c>
      <c r="N5" s="158">
        <v>7</v>
      </c>
      <c r="O5" s="158">
        <v>9</v>
      </c>
      <c r="P5" s="158">
        <v>10</v>
      </c>
      <c r="Q5" s="158">
        <v>11</v>
      </c>
      <c r="R5" s="493">
        <v>4</v>
      </c>
      <c r="S5" s="493">
        <v>1</v>
      </c>
      <c r="T5" s="158">
        <v>18</v>
      </c>
      <c r="U5" s="158">
        <v>24</v>
      </c>
      <c r="V5" s="158"/>
      <c r="W5" s="39">
        <f aca="true" t="shared" si="0" ref="W5:W19">SUM(D5:V5)</f>
        <v>152</v>
      </c>
      <c r="X5" s="76">
        <f>SUM(D5:V5)-5-5-5-4-4-1</f>
        <v>128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28" customFormat="1" ht="15">
      <c r="A6" s="442">
        <f>(1+A5)</f>
        <v>2</v>
      </c>
      <c r="B6" s="456" t="s">
        <v>216</v>
      </c>
      <c r="C6" s="457" t="s">
        <v>73</v>
      </c>
      <c r="D6" s="495"/>
      <c r="E6" s="536"/>
      <c r="F6" s="496"/>
      <c r="G6" s="496"/>
      <c r="H6" s="496"/>
      <c r="I6" s="496"/>
      <c r="J6" s="167"/>
      <c r="K6" s="114"/>
      <c r="L6" s="167">
        <v>10</v>
      </c>
      <c r="M6" s="167">
        <v>2</v>
      </c>
      <c r="N6" s="167"/>
      <c r="O6" s="167">
        <v>4</v>
      </c>
      <c r="P6" s="167"/>
      <c r="Q6" s="167"/>
      <c r="R6" s="167"/>
      <c r="S6" s="167"/>
      <c r="T6" s="202">
        <v>24</v>
      </c>
      <c r="U6" s="202">
        <v>14</v>
      </c>
      <c r="V6" s="114"/>
      <c r="W6" s="39">
        <f t="shared" si="0"/>
        <v>54</v>
      </c>
      <c r="X6" s="76">
        <f aca="true" t="shared" si="1" ref="X6:X19">SUM(D6:V6)</f>
        <v>54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8" customFormat="1" ht="15">
      <c r="A7" s="442">
        <f>(1+A6)</f>
        <v>3</v>
      </c>
      <c r="B7" s="470" t="s">
        <v>249</v>
      </c>
      <c r="C7" s="468" t="s">
        <v>30</v>
      </c>
      <c r="D7" s="495"/>
      <c r="E7" s="536"/>
      <c r="F7" s="496"/>
      <c r="G7" s="496"/>
      <c r="H7" s="496"/>
      <c r="I7" s="496"/>
      <c r="J7" s="114"/>
      <c r="K7" s="114"/>
      <c r="L7" s="114"/>
      <c r="M7" s="114"/>
      <c r="N7" s="114"/>
      <c r="O7" s="114"/>
      <c r="P7" s="167">
        <v>5</v>
      </c>
      <c r="Q7" s="167">
        <v>8</v>
      </c>
      <c r="R7" s="167">
        <v>7</v>
      </c>
      <c r="S7" s="167">
        <v>7</v>
      </c>
      <c r="T7" s="202">
        <v>10</v>
      </c>
      <c r="U7" s="202">
        <v>6</v>
      </c>
      <c r="V7" s="114"/>
      <c r="W7" s="39">
        <f t="shared" si="0"/>
        <v>43</v>
      </c>
      <c r="X7" s="76">
        <f t="shared" si="1"/>
        <v>43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8" customFormat="1" ht="15">
      <c r="A8" s="442">
        <v>4</v>
      </c>
      <c r="B8" s="222" t="s">
        <v>98</v>
      </c>
      <c r="C8" s="454" t="s">
        <v>32</v>
      </c>
      <c r="D8" s="208">
        <v>8</v>
      </c>
      <c r="E8" s="206">
        <v>8</v>
      </c>
      <c r="F8" s="158">
        <v>4</v>
      </c>
      <c r="G8" s="493"/>
      <c r="H8" s="493"/>
      <c r="I8" s="493"/>
      <c r="J8" s="493"/>
      <c r="K8" s="493"/>
      <c r="L8" s="493"/>
      <c r="M8" s="158"/>
      <c r="N8" s="158"/>
      <c r="O8" s="158"/>
      <c r="P8" s="158">
        <v>7</v>
      </c>
      <c r="Q8" s="158"/>
      <c r="R8" s="158"/>
      <c r="S8" s="158"/>
      <c r="T8" s="158"/>
      <c r="U8" s="158"/>
      <c r="V8" s="158"/>
      <c r="W8" s="39">
        <f t="shared" si="0"/>
        <v>27</v>
      </c>
      <c r="X8" s="76">
        <f t="shared" si="1"/>
        <v>27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8" customFormat="1" ht="15">
      <c r="A9" s="442">
        <v>5</v>
      </c>
      <c r="B9" s="469" t="s">
        <v>105</v>
      </c>
      <c r="C9" s="404" t="s">
        <v>32</v>
      </c>
      <c r="D9" s="382"/>
      <c r="E9" s="390"/>
      <c r="F9" s="114"/>
      <c r="G9" s="114"/>
      <c r="H9" s="496"/>
      <c r="I9" s="496"/>
      <c r="J9" s="167">
        <v>3</v>
      </c>
      <c r="K9" s="167">
        <v>4</v>
      </c>
      <c r="L9" s="521"/>
      <c r="M9" s="521"/>
      <c r="N9" s="521"/>
      <c r="O9" s="521"/>
      <c r="P9" s="167">
        <v>1</v>
      </c>
      <c r="Q9" s="167">
        <v>1</v>
      </c>
      <c r="R9" s="167">
        <v>1</v>
      </c>
      <c r="S9" s="167">
        <v>4</v>
      </c>
      <c r="T9" s="202">
        <v>4</v>
      </c>
      <c r="U9" s="202">
        <v>8</v>
      </c>
      <c r="V9" s="11"/>
      <c r="W9" s="39">
        <f t="shared" si="0"/>
        <v>26</v>
      </c>
      <c r="X9" s="76">
        <f t="shared" si="1"/>
        <v>26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8" customFormat="1" ht="15">
      <c r="A10" s="442">
        <v>6</v>
      </c>
      <c r="B10" s="223" t="s">
        <v>99</v>
      </c>
      <c r="C10" s="455" t="s">
        <v>250</v>
      </c>
      <c r="D10" s="208">
        <v>3</v>
      </c>
      <c r="E10" s="251">
        <v>3</v>
      </c>
      <c r="F10" s="545"/>
      <c r="G10" s="545"/>
      <c r="H10" s="70">
        <v>6</v>
      </c>
      <c r="I10" s="70">
        <v>4</v>
      </c>
      <c r="J10" s="545"/>
      <c r="K10" s="545"/>
      <c r="L10" s="545"/>
      <c r="M10" s="545"/>
      <c r="N10" s="70"/>
      <c r="O10" s="70"/>
      <c r="P10" s="70"/>
      <c r="Q10" s="70">
        <v>3</v>
      </c>
      <c r="R10" s="70"/>
      <c r="S10" s="70"/>
      <c r="T10" s="70"/>
      <c r="U10" s="70"/>
      <c r="V10" s="70"/>
      <c r="W10" s="39">
        <f t="shared" si="0"/>
        <v>19</v>
      </c>
      <c r="X10" s="76">
        <f t="shared" si="1"/>
        <v>19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8" customFormat="1" ht="15">
      <c r="A11" s="442">
        <v>7</v>
      </c>
      <c r="B11" s="469" t="s">
        <v>196</v>
      </c>
      <c r="C11" s="404" t="s">
        <v>32</v>
      </c>
      <c r="D11" s="495"/>
      <c r="E11" s="536"/>
      <c r="F11" s="496"/>
      <c r="G11" s="496"/>
      <c r="H11" s="496"/>
      <c r="I11" s="496"/>
      <c r="J11" s="202">
        <v>5</v>
      </c>
      <c r="K11" s="202">
        <v>6</v>
      </c>
      <c r="L11" s="202"/>
      <c r="M11" s="202"/>
      <c r="N11" s="202"/>
      <c r="O11" s="202"/>
      <c r="P11" s="202">
        <v>3</v>
      </c>
      <c r="Q11" s="202">
        <v>4</v>
      </c>
      <c r="R11" s="202"/>
      <c r="S11" s="202"/>
      <c r="T11" s="202"/>
      <c r="U11" s="202"/>
      <c r="V11" s="11"/>
      <c r="W11" s="39">
        <f t="shared" si="0"/>
        <v>18</v>
      </c>
      <c r="X11" s="76">
        <f t="shared" si="1"/>
        <v>18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8" customFormat="1" ht="15">
      <c r="A12" s="442">
        <v>8</v>
      </c>
      <c r="B12" s="209" t="s">
        <v>101</v>
      </c>
      <c r="C12" s="457" t="s">
        <v>31</v>
      </c>
      <c r="D12" s="622"/>
      <c r="E12" s="551"/>
      <c r="F12" s="510"/>
      <c r="G12" s="505"/>
      <c r="H12" s="450">
        <v>9</v>
      </c>
      <c r="I12" s="450">
        <v>2</v>
      </c>
      <c r="J12" s="505"/>
      <c r="K12" s="505"/>
      <c r="L12" s="450">
        <v>2</v>
      </c>
      <c r="M12" s="450">
        <v>0</v>
      </c>
      <c r="N12" s="450"/>
      <c r="O12" s="450"/>
      <c r="P12" s="450"/>
      <c r="Q12" s="450"/>
      <c r="R12" s="450"/>
      <c r="S12" s="450"/>
      <c r="T12" s="450"/>
      <c r="U12" s="450"/>
      <c r="V12" s="80"/>
      <c r="W12" s="39">
        <f t="shared" si="0"/>
        <v>13</v>
      </c>
      <c r="X12" s="76">
        <f t="shared" si="1"/>
        <v>13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8" customFormat="1" ht="15">
      <c r="A13" s="442">
        <v>9</v>
      </c>
      <c r="B13" s="398" t="s">
        <v>217</v>
      </c>
      <c r="C13" s="458" t="s">
        <v>176</v>
      </c>
      <c r="D13" s="496"/>
      <c r="E13" s="536"/>
      <c r="F13" s="496"/>
      <c r="G13" s="496"/>
      <c r="H13" s="496"/>
      <c r="I13" s="496"/>
      <c r="J13" s="114"/>
      <c r="K13" s="114"/>
      <c r="L13" s="167">
        <v>3</v>
      </c>
      <c r="M13" s="167">
        <v>10</v>
      </c>
      <c r="N13" s="167"/>
      <c r="O13" s="167"/>
      <c r="P13" s="167"/>
      <c r="Q13" s="167"/>
      <c r="R13" s="167"/>
      <c r="S13" s="167"/>
      <c r="T13" s="202"/>
      <c r="U13" s="202"/>
      <c r="V13" s="114"/>
      <c r="W13" s="39">
        <f t="shared" si="0"/>
        <v>13</v>
      </c>
      <c r="X13" s="76">
        <f t="shared" si="1"/>
        <v>13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8" customFormat="1" ht="15">
      <c r="A14" s="442">
        <v>10</v>
      </c>
      <c r="B14" s="459" t="s">
        <v>156</v>
      </c>
      <c r="C14" s="457" t="s">
        <v>73</v>
      </c>
      <c r="D14" s="497"/>
      <c r="E14" s="621"/>
      <c r="F14" s="497"/>
      <c r="G14" s="497"/>
      <c r="H14" s="497"/>
      <c r="I14" s="70">
        <v>1</v>
      </c>
      <c r="J14" s="545"/>
      <c r="K14" s="70"/>
      <c r="L14" s="70">
        <v>1</v>
      </c>
      <c r="M14" s="70">
        <v>3</v>
      </c>
      <c r="N14" s="70"/>
      <c r="O14" s="70">
        <v>6</v>
      </c>
      <c r="P14" s="70"/>
      <c r="Q14" s="70"/>
      <c r="R14" s="70"/>
      <c r="S14" s="70"/>
      <c r="T14" s="70"/>
      <c r="U14" s="70"/>
      <c r="V14" s="26"/>
      <c r="W14" s="39">
        <f t="shared" si="0"/>
        <v>11</v>
      </c>
      <c r="X14" s="76">
        <f t="shared" si="1"/>
        <v>11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8" customFormat="1" ht="15">
      <c r="A15" s="202">
        <v>11</v>
      </c>
      <c r="B15" s="209" t="s">
        <v>100</v>
      </c>
      <c r="C15" s="210" t="s">
        <v>30</v>
      </c>
      <c r="D15" s="333">
        <v>1</v>
      </c>
      <c r="E15" s="333">
        <v>1</v>
      </c>
      <c r="F15" s="202">
        <v>1</v>
      </c>
      <c r="G15" s="202"/>
      <c r="H15" s="202"/>
      <c r="I15" s="202"/>
      <c r="J15" s="202"/>
      <c r="K15" s="202"/>
      <c r="L15" s="202"/>
      <c r="M15" s="202"/>
      <c r="N15" s="202"/>
      <c r="O15" s="521"/>
      <c r="P15" s="521"/>
      <c r="Q15" s="521"/>
      <c r="R15" s="521"/>
      <c r="S15" s="521"/>
      <c r="T15" s="202">
        <v>6</v>
      </c>
      <c r="U15" s="202">
        <v>2</v>
      </c>
      <c r="V15" s="11"/>
      <c r="W15" s="39">
        <f t="shared" si="0"/>
        <v>11</v>
      </c>
      <c r="X15" s="76">
        <f t="shared" si="1"/>
        <v>11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8" customFormat="1" ht="15">
      <c r="A16" s="167">
        <v>12</v>
      </c>
      <c r="B16" s="353" t="s">
        <v>101</v>
      </c>
      <c r="C16" s="404" t="s">
        <v>31</v>
      </c>
      <c r="D16" s="114"/>
      <c r="E16" s="114"/>
      <c r="F16" s="114"/>
      <c r="G16" s="114"/>
      <c r="H16" s="114"/>
      <c r="I16" s="114"/>
      <c r="J16" s="167">
        <v>2</v>
      </c>
      <c r="K16" s="167"/>
      <c r="L16" s="521"/>
      <c r="M16" s="521"/>
      <c r="N16" s="521"/>
      <c r="O16" s="521"/>
      <c r="P16" s="521"/>
      <c r="Q16" s="167">
        <v>6</v>
      </c>
      <c r="R16" s="167"/>
      <c r="S16" s="167"/>
      <c r="T16" s="202"/>
      <c r="U16" s="202"/>
      <c r="V16" s="11"/>
      <c r="W16" s="39">
        <f t="shared" si="0"/>
        <v>8</v>
      </c>
      <c r="X16" s="76">
        <f t="shared" si="1"/>
        <v>8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8" customFormat="1" ht="15">
      <c r="A17" s="167">
        <v>13</v>
      </c>
      <c r="B17" s="460" t="s">
        <v>157</v>
      </c>
      <c r="C17" s="222" t="s">
        <v>32</v>
      </c>
      <c r="D17" s="194"/>
      <c r="E17" s="194"/>
      <c r="F17" s="194"/>
      <c r="G17" s="194"/>
      <c r="H17" s="202">
        <v>2</v>
      </c>
      <c r="I17" s="194"/>
      <c r="J17" s="202"/>
      <c r="K17" s="202"/>
      <c r="L17" s="202"/>
      <c r="M17" s="202"/>
      <c r="N17" s="202"/>
      <c r="O17" s="521"/>
      <c r="P17" s="521"/>
      <c r="Q17" s="521"/>
      <c r="R17" s="521"/>
      <c r="S17" s="521"/>
      <c r="T17" s="202"/>
      <c r="U17" s="202"/>
      <c r="V17" s="11"/>
      <c r="W17" s="39">
        <f t="shared" si="0"/>
        <v>2</v>
      </c>
      <c r="X17" s="76">
        <f t="shared" si="1"/>
        <v>2</v>
      </c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8" customFormat="1" ht="15">
      <c r="A18" s="167">
        <v>14</v>
      </c>
      <c r="B18" s="461" t="s">
        <v>197</v>
      </c>
      <c r="C18" s="469" t="s">
        <v>198</v>
      </c>
      <c r="D18" s="114"/>
      <c r="E18" s="114"/>
      <c r="F18" s="114"/>
      <c r="G18" s="114"/>
      <c r="H18" s="114"/>
      <c r="I18" s="114"/>
      <c r="J18" s="167">
        <v>1</v>
      </c>
      <c r="K18" s="167">
        <v>1</v>
      </c>
      <c r="L18" s="167"/>
      <c r="M18" s="167"/>
      <c r="N18" s="167"/>
      <c r="O18" s="521"/>
      <c r="P18" s="521"/>
      <c r="Q18" s="521"/>
      <c r="R18" s="521"/>
      <c r="S18" s="521"/>
      <c r="T18" s="202"/>
      <c r="U18" s="202"/>
      <c r="V18" s="114"/>
      <c r="W18" s="39">
        <f t="shared" si="0"/>
        <v>2</v>
      </c>
      <c r="X18" s="76">
        <f t="shared" si="1"/>
        <v>2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8" customFormat="1" ht="15" customHeight="1">
      <c r="A19" s="167">
        <v>15</v>
      </c>
      <c r="B19" s="437" t="s">
        <v>240</v>
      </c>
      <c r="C19" s="471" t="s">
        <v>115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70">
        <v>1</v>
      </c>
      <c r="O19" s="497"/>
      <c r="P19" s="497"/>
      <c r="Q19" s="497"/>
      <c r="R19" s="497"/>
      <c r="S19" s="497"/>
      <c r="T19" s="26"/>
      <c r="U19" s="26"/>
      <c r="V19" s="26"/>
      <c r="W19" s="39">
        <f t="shared" si="0"/>
        <v>1</v>
      </c>
      <c r="X19" s="76">
        <f t="shared" si="1"/>
        <v>1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2" spans="1:14" s="331" customFormat="1" ht="15.75">
      <c r="A22" s="113"/>
      <c r="B22" s="71" t="s">
        <v>259</v>
      </c>
      <c r="C22" s="66"/>
      <c r="L22" s="37"/>
      <c r="M22" s="105"/>
      <c r="N22" s="105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2"/>
  <sheetViews>
    <sheetView zoomScale="60" zoomScaleNormal="60" zoomScalePageLayoutView="0" workbookViewId="0" topLeftCell="A1">
      <selection activeCell="A7" sqref="A7"/>
    </sheetView>
  </sheetViews>
  <sheetFormatPr defaultColWidth="9.140625" defaultRowHeight="15"/>
  <cols>
    <col min="1" max="1" width="6.7109375" style="0" customWidth="1"/>
    <col min="2" max="2" width="42.28125" style="0" customWidth="1"/>
    <col min="3" max="3" width="16.7109375" style="0" customWidth="1"/>
    <col min="4" max="7" width="8.7109375" style="0" customWidth="1"/>
    <col min="8" max="9" width="8.7109375" style="186" customWidth="1"/>
    <col min="10" max="21" width="8.7109375" style="331" customWidth="1"/>
    <col min="22" max="22" width="21.7109375" style="36" customWidth="1"/>
    <col min="23" max="23" width="8.7109375" style="0" customWidth="1"/>
    <col min="24" max="24" width="12.28125" style="0" bestFit="1" customWidth="1"/>
  </cols>
  <sheetData>
    <row r="1" spans="1:24" ht="20.25">
      <c r="A1" s="2" t="s">
        <v>62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7"/>
      <c r="W1" s="2"/>
      <c r="X1" s="2"/>
    </row>
    <row r="2" spans="1:24" ht="18">
      <c r="A2" s="1" t="s">
        <v>13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"/>
      <c r="W2" s="1"/>
      <c r="X2" s="1"/>
    </row>
    <row r="3" spans="2:24" ht="15">
      <c r="B3" s="5"/>
      <c r="C3" s="5"/>
      <c r="D3" s="636" t="s">
        <v>61</v>
      </c>
      <c r="E3" s="637"/>
      <c r="F3" s="638" t="s">
        <v>114</v>
      </c>
      <c r="G3" s="639"/>
      <c r="H3" s="641" t="s">
        <v>139</v>
      </c>
      <c r="I3" s="642"/>
      <c r="J3" s="643" t="s">
        <v>180</v>
      </c>
      <c r="K3" s="644"/>
      <c r="L3" s="645" t="s">
        <v>209</v>
      </c>
      <c r="M3" s="646"/>
      <c r="N3" s="647" t="s">
        <v>228</v>
      </c>
      <c r="O3" s="648"/>
      <c r="P3" s="649" t="s">
        <v>245</v>
      </c>
      <c r="Q3" s="650"/>
      <c r="R3" s="651" t="s">
        <v>258</v>
      </c>
      <c r="S3" s="652"/>
      <c r="T3" s="653" t="s">
        <v>269</v>
      </c>
      <c r="U3" s="654"/>
      <c r="V3" s="63" t="s">
        <v>46</v>
      </c>
      <c r="W3" s="657" t="s">
        <v>16</v>
      </c>
      <c r="X3" s="656"/>
    </row>
    <row r="4" spans="1:24" ht="15">
      <c r="A4" s="6" t="s">
        <v>1</v>
      </c>
      <c r="B4" s="7" t="s">
        <v>0</v>
      </c>
      <c r="C4" s="15" t="s">
        <v>2</v>
      </c>
      <c r="D4" s="100">
        <v>40982</v>
      </c>
      <c r="E4" s="10">
        <v>40983</v>
      </c>
      <c r="F4" s="9"/>
      <c r="G4" s="9"/>
      <c r="H4" s="64"/>
      <c r="I4" s="64"/>
      <c r="J4" s="9">
        <v>42181</v>
      </c>
      <c r="K4" s="9">
        <v>42183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5" t="s">
        <v>4</v>
      </c>
      <c r="X4" s="74" t="s">
        <v>5</v>
      </c>
    </row>
    <row r="5" spans="1:24" s="28" customFormat="1" ht="15.75">
      <c r="A5" s="109">
        <v>1</v>
      </c>
      <c r="B5" s="209" t="s">
        <v>35</v>
      </c>
      <c r="C5" s="240" t="s">
        <v>33</v>
      </c>
      <c r="D5" s="279">
        <v>5</v>
      </c>
      <c r="E5" s="528">
        <v>1</v>
      </c>
      <c r="F5" s="158">
        <v>5</v>
      </c>
      <c r="G5" s="158">
        <v>5</v>
      </c>
      <c r="H5" s="527">
        <v>1</v>
      </c>
      <c r="I5" s="271">
        <v>6</v>
      </c>
      <c r="J5" s="271">
        <v>6</v>
      </c>
      <c r="K5" s="271">
        <v>5</v>
      </c>
      <c r="L5" s="527"/>
      <c r="M5" s="527"/>
      <c r="N5" s="527">
        <v>1</v>
      </c>
      <c r="O5" s="271">
        <v>5</v>
      </c>
      <c r="P5" s="271">
        <v>5</v>
      </c>
      <c r="Q5" s="271">
        <v>5</v>
      </c>
      <c r="R5" s="271">
        <v>5</v>
      </c>
      <c r="S5" s="527">
        <v>1</v>
      </c>
      <c r="T5" s="271">
        <v>12</v>
      </c>
      <c r="U5" s="271">
        <v>10</v>
      </c>
      <c r="V5" s="65">
        <v>10</v>
      </c>
      <c r="W5" s="103">
        <f>SUM(D5:V5)</f>
        <v>88</v>
      </c>
      <c r="X5" s="76">
        <f>SUM(D5:V5)-4</f>
        <v>84</v>
      </c>
    </row>
    <row r="6" spans="1:24" s="28" customFormat="1" ht="15.75">
      <c r="A6" s="109">
        <f>(1+A5)</f>
        <v>2</v>
      </c>
      <c r="B6" s="209" t="s">
        <v>28</v>
      </c>
      <c r="C6" s="240" t="s">
        <v>90</v>
      </c>
      <c r="D6" s="279">
        <v>0</v>
      </c>
      <c r="E6" s="205">
        <v>0</v>
      </c>
      <c r="F6" s="493"/>
      <c r="G6" s="493"/>
      <c r="H6" s="527"/>
      <c r="I6" s="527"/>
      <c r="J6" s="271">
        <v>1</v>
      </c>
      <c r="K6" s="527"/>
      <c r="L6" s="271">
        <v>5</v>
      </c>
      <c r="M6" s="527"/>
      <c r="N6" s="271"/>
      <c r="O6" s="271"/>
      <c r="P6" s="271"/>
      <c r="Q6" s="271"/>
      <c r="R6" s="271">
        <v>8</v>
      </c>
      <c r="S6" s="271"/>
      <c r="T6" s="271"/>
      <c r="U6" s="271"/>
      <c r="V6" s="143">
        <v>18</v>
      </c>
      <c r="W6" s="103">
        <f>SUM(D6:V6)</f>
        <v>32</v>
      </c>
      <c r="X6" s="76">
        <f>SUM(D6:V6)</f>
        <v>32</v>
      </c>
    </row>
    <row r="7" spans="1:24" s="28" customFormat="1" ht="15.75">
      <c r="A7" s="109">
        <f>(1+A6)</f>
        <v>3</v>
      </c>
      <c r="B7" s="280" t="s">
        <v>155</v>
      </c>
      <c r="C7" s="240" t="s">
        <v>31</v>
      </c>
      <c r="D7" s="279"/>
      <c r="E7" s="205"/>
      <c r="F7" s="158"/>
      <c r="G7" s="493"/>
      <c r="H7" s="271">
        <v>6</v>
      </c>
      <c r="I7" s="527">
        <v>0</v>
      </c>
      <c r="J7" s="527"/>
      <c r="K7" s="527"/>
      <c r="L7" s="527"/>
      <c r="M7" s="527"/>
      <c r="N7" s="271">
        <v>6</v>
      </c>
      <c r="O7" s="271"/>
      <c r="P7" s="271"/>
      <c r="Q7" s="271"/>
      <c r="R7" s="271">
        <v>1</v>
      </c>
      <c r="S7" s="271">
        <v>6</v>
      </c>
      <c r="T7" s="271">
        <v>2</v>
      </c>
      <c r="U7" s="271"/>
      <c r="V7" s="65"/>
      <c r="W7" s="103">
        <f>SUM(D7:V7)</f>
        <v>21</v>
      </c>
      <c r="X7" s="76">
        <f>SUM(D7:V7)</f>
        <v>21</v>
      </c>
    </row>
    <row r="8" spans="1:24" s="28" customFormat="1" ht="15.75">
      <c r="A8" s="109">
        <f>(1+A7)</f>
        <v>4</v>
      </c>
      <c r="B8" s="231" t="s">
        <v>78</v>
      </c>
      <c r="C8" s="232" t="s">
        <v>71</v>
      </c>
      <c r="D8" s="279">
        <v>0</v>
      </c>
      <c r="E8" s="205">
        <v>6</v>
      </c>
      <c r="F8" s="158"/>
      <c r="G8" s="158"/>
      <c r="H8" s="271"/>
      <c r="I8" s="271"/>
      <c r="J8" s="271"/>
      <c r="K8" s="271"/>
      <c r="L8" s="527"/>
      <c r="M8" s="527"/>
      <c r="N8" s="527"/>
      <c r="O8" s="527"/>
      <c r="P8" s="527"/>
      <c r="Q8" s="527"/>
      <c r="R8" s="271"/>
      <c r="S8" s="271"/>
      <c r="T8" s="271"/>
      <c r="U8" s="271"/>
      <c r="V8" s="47"/>
      <c r="W8" s="103">
        <f>SUM(D8:V8)</f>
        <v>6</v>
      </c>
      <c r="X8" s="76">
        <f>SUM(D8:V8)</f>
        <v>6</v>
      </c>
    </row>
    <row r="9" spans="1:24" s="28" customFormat="1" ht="15.75">
      <c r="A9" s="109"/>
      <c r="B9" s="23"/>
      <c r="C9" s="25"/>
      <c r="D9" s="26"/>
      <c r="E9" s="27"/>
      <c r="F9" s="26"/>
      <c r="G9" s="26"/>
      <c r="H9" s="227"/>
      <c r="I9" s="227"/>
      <c r="J9" s="227"/>
      <c r="K9" s="227"/>
      <c r="L9" s="561"/>
      <c r="M9" s="561"/>
      <c r="N9" s="561"/>
      <c r="O9" s="561"/>
      <c r="P9" s="561"/>
      <c r="Q9" s="561"/>
      <c r="R9" s="227"/>
      <c r="S9" s="227"/>
      <c r="T9" s="227"/>
      <c r="U9" s="227"/>
      <c r="V9" s="227"/>
      <c r="W9" s="256"/>
      <c r="X9" s="24"/>
    </row>
    <row r="10" spans="1:24" s="28" customFormat="1" ht="15.75">
      <c r="A10" s="109"/>
      <c r="B10" s="23"/>
      <c r="C10" s="25"/>
      <c r="D10" s="26"/>
      <c r="E10" s="27"/>
      <c r="F10" s="26"/>
      <c r="G10" s="26"/>
      <c r="H10" s="227"/>
      <c r="I10" s="227"/>
      <c r="J10" s="227"/>
      <c r="K10" s="227"/>
      <c r="L10" s="561"/>
      <c r="M10" s="561"/>
      <c r="N10" s="561"/>
      <c r="O10" s="561"/>
      <c r="P10" s="561"/>
      <c r="Q10" s="561"/>
      <c r="R10" s="227"/>
      <c r="S10" s="227"/>
      <c r="T10" s="227"/>
      <c r="U10" s="227"/>
      <c r="V10" s="227"/>
      <c r="W10" s="256"/>
      <c r="X10" s="24"/>
    </row>
    <row r="11" spans="1:14" s="331" customFormat="1" ht="15.75">
      <c r="A11" s="113"/>
      <c r="B11" s="71" t="s">
        <v>259</v>
      </c>
      <c r="C11" s="66"/>
      <c r="L11" s="37"/>
      <c r="M11" s="105"/>
      <c r="N11" s="105"/>
    </row>
    <row r="12" spans="1:7" ht="15.75">
      <c r="A12" s="73"/>
      <c r="B12" s="71"/>
      <c r="C12" s="59"/>
      <c r="D12" s="73"/>
      <c r="E12" s="73"/>
      <c r="F12" s="73"/>
      <c r="G12" s="73"/>
    </row>
  </sheetData>
  <sheetProtection/>
  <mergeCells count="10">
    <mergeCell ref="D3:E3"/>
    <mergeCell ref="F3:G3"/>
    <mergeCell ref="W3:X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Andre Viana Queiroga de Deus</cp:lastModifiedBy>
  <cp:lastPrinted>2014-12-09T21:01:47Z</cp:lastPrinted>
  <dcterms:created xsi:type="dcterms:W3CDTF">2012-04-12T00:17:57Z</dcterms:created>
  <dcterms:modified xsi:type="dcterms:W3CDTF">2015-12-18T11:42:30Z</dcterms:modified>
  <cp:category/>
  <cp:version/>
  <cp:contentType/>
  <cp:contentStatus/>
</cp:coreProperties>
</file>